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<sst xmlns="http://schemas.openxmlformats.org/spreadsheetml/2006/main" count="3250" uniqueCount="2078">
  <si>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</si>
  <si>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</si>
  <si>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</si>
  <si>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</si>
  <si>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</si>
  <si>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</si>
  <si>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</si>
  <si>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</si>
  <si>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</si>
  <si>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</si>
  <si>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</si>
  <si>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</si>
  <si>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</si>
  <si>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</si>
  <si>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</si>
  <si>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</si>
  <si>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</si>
  <si>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</si>
  <si>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</si>
  <si>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</si>
  <si>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</si>
  <si>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</si>
  <si>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</si>
  <si>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</si>
  <si>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</si>
  <si>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</si>
  <si>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</si>
  <si>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</si>
  <si>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</si>
  <si>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</si>
  <si>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</si>
  <si>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</si>
  <si>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</si>
  <si>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</si>
  <si>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</si>
  <si>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</si>
  <si>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</si>
  <si>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</si>
  <si>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</si>
  <si>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</si>
  <si>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</si>
  <si>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</si>
  <si>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</si>
  <si>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</si>
  <si>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</si>
  <si>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</si>
  <si>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</si>
  <si>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</si>
  <si>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</si>
  <si>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</si>
  <si>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</si>
  <si>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</si>
  <si>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</si>
  <si>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</si>
  <si>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</si>
  <si>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</si>
  <si>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</si>
  <si>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</si>
  <si>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</si>
  <si>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</si>
  <si>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</si>
  <si>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</si>
  <si>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</si>
  <si>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</si>
  <si>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</si>
  <si>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</si>
  <si>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</si>
  <si>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</si>
  <si>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</si>
  <si>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</si>
  <si>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</si>
  <si>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</si>
  <si>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</si>
  <si>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</si>
  <si>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</si>
  <si>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</si>
  <si>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</si>
  <si>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</si>
  <si>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</si>
  <si>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</si>
  <si>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</si>
  <si>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</si>
  <si>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</si>
  <si>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</si>
  <si>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</si>
  <si>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</si>
  <si>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</si>
  <si>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</si>
  <si>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</si>
  <si>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</si>
  <si>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</si>
  <si>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</si>
  <si>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</si>
  <si>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</si>
  <si>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</si>
  <si>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</si>
  <si>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</si>
  <si>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</si>
  <si>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</si>
  <si>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</si>
  <si>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</si>
  <si>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</si>
  <si>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</si>
  <si>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</si>
  <si>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</si>
  <si>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</si>
  <si>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</si>
  <si>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</si>
  <si>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</si>
  <si>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</si>
  <si>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</si>
  <si>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</si>
  <si>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</si>
  <si>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</si>
  <si>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</si>
  <si>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</si>
  <si>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</si>
  <si>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</si>
  <si>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</si>
  <si>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</si>
  <si>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</si>
  <si>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</si>
  <si>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</si>
  <si>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</si>
  <si>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</si>
  <si>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</si>
  <si>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</si>
  <si>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</si>
  <si>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</si>
  <si>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</si>
  <si>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</si>
  <si>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</si>
  <si>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</si>
  <si>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</si>
  <si>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</si>
  <si>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</si>
  <si>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</si>
  <si>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</si>
  <si>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</si>
  <si>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</si>
  <si>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</si>
  <si>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</si>
  <si>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</si>
  <si>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</si>
  <si>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</si>
  <si>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</si>
  <si>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</si>
  <si>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</si>
  <si>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</si>
  <si>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</si>
  <si>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</si>
  <si>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</si>
  <si>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</si>
  <si>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</si>
  <si>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</si>
  <si>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</si>
  <si>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</si>
  <si>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</si>
  <si>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</si>
  <si>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</si>
  <si>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</si>
  <si>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</si>
  <si>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</si>
  <si>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</si>
  <si>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</si>
  <si>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</si>
  <si>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</si>
  <si>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</si>
  <si>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</si>
  <si>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</si>
  <si>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</si>
  <si>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</si>
  <si>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</si>
  <si>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</si>
  <si>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</si>
  <si>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</si>
  <si>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</si>
  <si>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</si>
  <si>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</si>
  <si>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</si>
  <si>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</si>
  <si>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</si>
  <si>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</si>
  <si>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</si>
  <si>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</si>
  <si>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</si>
  <si>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</si>
  <si>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</si>
  <si>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</si>
  <si>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</si>
  <si>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</si>
  <si>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</si>
  <si>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</si>
  <si>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</si>
  <si>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</si>
  <si>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</si>
  <si>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</si>
  <si>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</si>
  <si>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</si>
  <si>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</si>
  <si>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</si>
  <si>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</si>
  <si>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</si>
  <si>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</si>
  <si>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</si>
  <si>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</si>
  <si>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</si>
  <si>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</si>
  <si>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</si>
  <si>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</si>
  <si>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</si>
  <si>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</si>
  <si>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</si>
  <si>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</si>
  <si>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</si>
  <si>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</si>
  <si>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</si>
  <si>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</si>
  <si>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</si>
  <si>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</si>
  <si>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</si>
  <si>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</si>
  <si>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</si>
  <si>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</si>
  <si>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</si>
  <si>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</si>
  <si>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</si>
  <si>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</si>
  <si>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</si>
  <si>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</si>
  <si>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</si>
  <si>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</si>
  <si>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</si>
  <si>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</si>
  <si>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</si>
  <si>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</si>
  <si>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</si>
  <si>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</si>
  <si>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</si>
  <si>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</si>
  <si>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</si>
  <si>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</si>
  <si>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</si>
  <si>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</si>
  <si>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</si>
  <si>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</si>
  <si>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</si>
  <si>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</si>
  <si>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</si>
  <si>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</si>
  <si>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</si>
  <si>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</si>
  <si>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</si>
  <si>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</si>
  <si>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</si>
  <si>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</si>
  <si>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</si>
  <si>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</si>
  <si>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</si>
  <si>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</si>
  <si>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</si>
  <si>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</si>
  <si>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</si>
  <si>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</si>
  <si>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</si>
  <si>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</si>
  <si>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</si>
  <si>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</si>
  <si>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</si>
  <si>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</si>
  <si>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</si>
  <si>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</si>
  <si>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</si>
  <si>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</si>
  <si>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</si>
  <si>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</si>
  <si>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</si>
  <si>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</si>
  <si>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</si>
  <si>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</si>
  <si>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</si>
  <si>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</si>
  <si>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</si>
  <si>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</si>
  <si>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</si>
  <si>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</si>
  <si>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</si>
  <si>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</si>
  <si>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</si>
  <si>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</si>
  <si>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</si>
  <si>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</si>
  <si>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</si>
  <si>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</si>
  <si>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</si>
  <si>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b1159</t>
  </si>
  <si>
    <t>d1038</t>
  </si>
  <si>
    <t>c1331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</si>
  <si>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</si>
  <si>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</si>
  <si>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</si>
  <si>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</si>
  <si>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</si>
  <si>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</si>
  <si>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</si>
  <si>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</si>
  <si>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</si>
  <si>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</si>
  <si>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</si>
  <si>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</si>
  <si>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</si>
  <si>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</si>
  <si>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</si>
  <si>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</si>
  <si>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</si>
  <si>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</si>
  <si>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</si>
  <si>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</si>
  <si>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</si>
  <si>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</si>
  <si>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</si>
  <si>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</si>
  <si>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</si>
  <si>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</si>
  <si>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</si>
  <si>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</si>
  <si>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</si>
  <si>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</si>
  <si>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</si>
  <si>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</si>
  <si>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</si>
  <si>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</si>
  <si>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</si>
  <si>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</si>
  <si>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</si>
  <si>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</si>
  <si>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</si>
  <si>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</si>
  <si>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</si>
  <si>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</si>
  <si>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</si>
  <si>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</si>
  <si>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</si>
  <si>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</si>
  <si>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</si>
  <si>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</si>
  <si>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</si>
  <si>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</si>
  <si>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</si>
  <si>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</si>
  <si>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</si>
  <si>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</si>
  <si>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</si>
  <si>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</si>
  <si>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</si>
  <si>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</si>
  <si>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</si>
  <si>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</si>
  <si>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</si>
  <si>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</si>
  <si>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</si>
  <si>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</si>
  <si>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</si>
  <si>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</si>
  <si>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</si>
  <si>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</si>
  <si>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</si>
  <si>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</si>
  <si>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</si>
  <si>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</si>
  <si>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</si>
  <si>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</si>
  <si>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</si>
  <si>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</si>
  <si>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</si>
  <si>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</si>
  <si>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</si>
  <si>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</si>
  <si>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</si>
  <si>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</si>
  <si>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</si>
  <si>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</si>
  <si>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</si>
  <si>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</si>
  <si>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</si>
  <si>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</si>
  <si>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</si>
  <si>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</si>
  <si>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</si>
  <si>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</si>
  <si>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</si>
  <si>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</si>
  <si>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</si>
  <si>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</si>
  <si>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</si>
  <si>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</si>
  <si>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</si>
  <si>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</si>
  <si>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</si>
  <si>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</si>
  <si>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</si>
  <si>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</si>
  <si>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</si>
  <si>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</si>
  <si>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</si>
  <si>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</si>
  <si>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</si>
  <si>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</si>
  <si>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</si>
  <si>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</si>
  <si>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</si>
  <si>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</si>
  <si>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</si>
  <si>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</si>
  <si>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</si>
  <si>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</si>
  <si>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</si>
  <si>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</si>
  <si>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</si>
  <si>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</si>
  <si>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</si>
  <si>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</si>
  <si>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</si>
  <si>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</si>
  <si>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</si>
  <si>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</si>
  <si>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</si>
  <si>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</si>
  <si>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</si>
  <si>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</si>
  <si>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</si>
  <si>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</si>
  <si>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</si>
  <si>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</si>
  <si>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</si>
  <si>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</si>
  <si>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</si>
  <si>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</si>
  <si>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</si>
  <si>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</si>
  <si>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</si>
  <si>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</si>
  <si>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</si>
  <si>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</si>
  <si>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</si>
  <si>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</si>
  <si>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</si>
  <si>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</si>
  <si>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</si>
  <si>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</si>
  <si>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</si>
  <si>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</si>
  <si>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</si>
  <si>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</si>
  <si>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</si>
  <si>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</si>
  <si>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</si>
  <si>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</si>
  <si>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</si>
  <si>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</si>
  <si>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</si>
  <si>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</si>
  <si>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</si>
  <si>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</si>
  <si>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</si>
  <si>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</si>
  <si>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</si>
  <si>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</si>
  <si>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</si>
  <si>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</si>
  <si>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</si>
  <si>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</si>
  <si>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</si>
  <si>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</si>
  <si>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</si>
  <si>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</si>
  <si>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</si>
  <si>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</si>
  <si>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</si>
  <si>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</si>
  <si>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</si>
  <si>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</si>
  <si>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</si>
  <si>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</si>
  <si>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</si>
  <si>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</si>
  <si>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</si>
  <si>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</si>
  <si>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</si>
  <si>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</si>
  <si>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</si>
  <si>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</si>
  <si>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</si>
  <si>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</si>
  <si>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</si>
  <si>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</si>
  <si>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</si>
  <si>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</si>
  <si>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</si>
  <si>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</si>
  <si>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</si>
  <si>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</si>
  <si>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</si>
  <si>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</si>
  <si>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</si>
  <si>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</si>
  <si>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</si>
  <si>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</si>
  <si>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</si>
  <si>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</si>
  <si>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</si>
  <si>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</si>
  <si>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</si>
  <si>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</si>
  <si>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</si>
  <si>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</si>
  <si>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</si>
  <si>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</si>
  <si>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</si>
  <si>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</si>
  <si>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</si>
  <si>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</si>
  <si>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</si>
  <si>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</si>
  <si>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</si>
  <si>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</si>
  <si>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</si>
  <si>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</si>
  <si>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</si>
  <si>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</si>
  <si>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</si>
  <si>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</si>
  <si>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</si>
  <si>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</si>
  <si>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</si>
  <si>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</si>
  <si>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</si>
  <si>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</si>
  <si>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</si>
  <si>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</si>
  <si>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</si>
  <si>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</si>
  <si>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</si>
  <si>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</si>
  <si>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</si>
  <si>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</si>
  <si>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</si>
  <si>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</si>
  <si>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</si>
  <si>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</si>
  <si>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</si>
  <si>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</si>
  <si>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</si>
  <si>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</si>
  <si>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</si>
  <si>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</si>
  <si>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</si>
  <si>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</si>
  <si>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</si>
  <si>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</si>
  <si>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</si>
  <si>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</si>
  <si>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</si>
  <si>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</si>
  <si>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</si>
  <si>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</si>
  <si>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</si>
  <si>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</si>
  <si>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</si>
  <si>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</si>
  <si>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</si>
  <si>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</si>
  <si>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</si>
  <si>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</si>
  <si>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</si>
  <si>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</si>
  <si>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</si>
  <si>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</si>
  <si>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</si>
  <si>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</si>
  <si>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</si>
  <si>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</si>
  <si>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</si>
  <si>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</si>
  <si>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</si>
  <si>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</si>
  <si>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</si>
  <si>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</si>
  <si>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</si>
  <si>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</si>
  <si>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</si>
  <si>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</si>
  <si>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</si>
  <si>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</si>
  <si>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</si>
  <si>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</si>
  <si>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</si>
  <si>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</si>
  <si>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</si>
  <si>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</si>
  <si>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</si>
  <si>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</si>
  <si>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</si>
  <si>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</si>
  <si>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</si>
  <si>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</si>
  <si>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</si>
  <si>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</si>
  <si>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</si>
  <si>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</si>
  <si>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</si>
  <si>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</si>
  <si>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</si>
  <si>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</si>
  <si>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</si>
  <si>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</si>
  <si>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</si>
  <si>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</si>
  <si>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</si>
  <si>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</si>
  <si>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</si>
  <si>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</si>
  <si>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</si>
  <si>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</si>
  <si>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</si>
  <si>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</si>
  <si>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</si>
  <si>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</si>
  <si>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</si>
  <si>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</si>
  <si>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</si>
  <si>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</si>
  <si>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</si>
  <si>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</si>
  <si>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</si>
  <si>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</si>
  <si>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</si>
  <si>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</si>
  <si>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</si>
  <si>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</si>
  <si>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</si>
  <si>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</si>
  <si>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</si>
  <si>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</si>
  <si>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</si>
  <si>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</si>
  <si>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</si>
  <si>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</si>
  <si>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</si>
  <si>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</si>
  <si>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</si>
  <si>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</si>
  <si>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</si>
  <si>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</si>
  <si>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</si>
  <si>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</si>
  <si>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</si>
  <si>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</si>
  <si>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</si>
  <si>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</si>
  <si>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</si>
  <si>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</si>
  <si>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</si>
  <si>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</si>
  <si>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</si>
  <si>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</si>
  <si>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</si>
  <si>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</si>
  <si>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</si>
  <si>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</si>
  <si>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</si>
  <si>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</si>
  <si>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</si>
  <si>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</si>
  <si>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</si>
  <si>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</si>
  <si>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</si>
  <si>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</si>
  <si>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</si>
  <si>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</si>
  <si>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</si>
  <si>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</si>
  <si>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</si>
  <si>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</si>
  <si>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</si>
  <si>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</si>
  <si>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</si>
  <si>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</si>
  <si>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</si>
  <si>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</si>
  <si>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</si>
  <si>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</si>
  <si>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</si>
  <si>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</si>
  <si>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</si>
  <si>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</si>
  <si>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</si>
  <si>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</si>
  <si>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</si>
  <si>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</si>
  <si>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</si>
  <si>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</si>
  <si>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</si>
  <si>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</si>
  <si>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</si>
  <si>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</si>
  <si>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</si>
  <si>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</si>
  <si>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</si>
  <si>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</si>
  <si>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</si>
  <si>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</si>
  <si>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</si>
  <si>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</si>
  <si>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</si>
  <si>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</si>
  <si>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</si>
  <si>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</si>
  <si>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</si>
  <si>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</si>
  <si>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</si>
  <si>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</si>
  <si>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</si>
  <si>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</si>
  <si>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</si>
  <si>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</si>
  <si>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</si>
  <si>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</si>
  <si>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</si>
  <si>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</si>
  <si>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</si>
  <si>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</si>
  <si>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</si>
  <si>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</si>
  <si>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</si>
  <si>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</si>
  <si>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</si>
  <si>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</si>
  <si>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</si>
  <si>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</si>
  <si>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</si>
  <si>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</si>
  <si>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</si>
  <si>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</si>
  <si>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</si>
  <si>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</si>
  <si>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</si>
  <si>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</si>
  <si>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</si>
  <si>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</si>
  <si>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</si>
  <si>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</si>
  <si>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</si>
  <si>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</si>
  <si>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</si>
  <si>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</si>
  <si>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</si>
  <si>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</si>
  <si>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</si>
  <si>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</si>
  <si>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</si>
  <si>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</si>
  <si>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</si>
  <si>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</si>
  <si>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</si>
  <si>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</si>
  <si>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</si>
  <si>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</si>
  <si>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</si>
  <si>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</si>
  <si>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</si>
  <si>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</si>
  <si>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</si>
  <si>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</si>
  <si>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</si>
  <si>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</si>
  <si>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</si>
  <si>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</si>
  <si>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</si>
  <si>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</si>
  <si>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</si>
  <si>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</si>
  <si>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</si>
  <si>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</si>
  <si>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</si>
  <si>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</si>
  <si>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</si>
  <si>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</si>
  <si>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</si>
  <si>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</si>
  <si>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</si>
  <si>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</si>
  <si>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</si>
  <si>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</si>
  <si>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</si>
  <si>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</si>
  <si>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</si>
  <si>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</si>
  <si>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</si>
  <si>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</si>
  <si>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</si>
  <si>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</si>
  <si>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</si>
  <si>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</si>
  <si>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</si>
  <si>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</si>
  <si>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</si>
  <si>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</si>
  <si>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</si>
  <si>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</si>
  <si>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</si>
  <si>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</si>
  <si>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</si>
  <si>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</si>
  <si>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</si>
  <si>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</si>
  <si>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</si>
  <si>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</si>
  <si>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</si>
  <si>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</si>
  <si>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</si>
  <si>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</si>
  <si>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</si>
  <si>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</si>
  <si>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</si>
  <si>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</si>
  <si>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</si>
  <si>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</si>
  <si>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</si>
  <si>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</si>
  <si>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</si>
  <si>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</si>
  <si>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</si>
  <si>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</si>
  <si>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</si>
  <si>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</si>
  <si>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</si>
  <si>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</si>
  <si>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</si>
  <si>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</si>
  <si>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</si>
  <si>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</si>
  <si>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</si>
  <si>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</si>
  <si>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</si>
  <si>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</si>
  <si>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</si>
  <si>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</si>
  <si>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</si>
  <si>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</si>
  <si>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</si>
  <si>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</si>
  <si>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</si>
  <si>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</si>
  <si>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</si>
  <si>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</si>
  <si>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</si>
  <si>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</si>
  <si>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</si>
  <si>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</si>
  <si>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</si>
  <si>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</si>
  <si>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</si>
  <si>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</si>
  <si>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</si>
  <si>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</si>
  <si>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</si>
  <si>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</si>
  <si>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</si>
  <si>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</si>
  <si>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</si>
  <si>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</si>
  <si>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</si>
  <si>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</si>
  <si>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</si>
  <si>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</si>
  <si>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</si>
  <si>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</si>
  <si>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</si>
  <si>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</si>
  <si>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</si>
  <si>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</si>
  <si>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</si>
  <si>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</si>
  <si>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</si>
  <si>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</si>
  <si>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</si>
  <si>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</si>
  <si>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</si>
  <si>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</si>
  <si>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</si>
  <si>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</si>
  <si>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</si>
  <si>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</si>
  <si>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</si>
  <si>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</si>
  <si>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</si>
  <si>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</si>
  <si>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</si>
  <si>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</si>
  <si>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</si>
  <si>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</si>
  <si>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</si>
  <si>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</si>
  <si>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</si>
  <si>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</si>
  <si>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</si>
  <si>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</si>
  <si>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</si>
  <si>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</si>
  <si>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</si>
  <si>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</si>
  <si>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</si>
  <si>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</si>
  <si>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</si>
  <si>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</si>
  <si>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</si>
  <si>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</si>
  <si>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</si>
  <si>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</si>
  <si>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</si>
  <si>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</si>
  <si>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</si>
  <si>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</si>
  <si>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</si>
  <si>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</si>
  <si>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</si>
  <si>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</si>
  <si>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</si>
  <si>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</si>
  <si>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</si>
  <si>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</si>
  <si>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</si>
  <si>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</si>
  <si>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</si>
  <si>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</si>
  <si>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</si>
  <si>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</si>
  <si>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</si>
  <si>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</si>
  <si>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</si>
  <si>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</si>
  <si>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</si>
  <si>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</si>
  <si>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</si>
  <si>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</si>
  <si>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</si>
  <si>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</si>
  <si>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</si>
  <si>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</si>
  <si>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</si>
  <si>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</si>
  <si>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</si>
  <si>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</si>
  <si>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</si>
  <si>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</si>
  <si>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</si>
  <si>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</si>
  <si>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</si>
  <si>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</si>
  <si>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</si>
  <si>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</si>
  <si>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</si>
  <si>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</si>
  <si>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</si>
  <si>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</si>
  <si>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</si>
  <si>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</si>
  <si>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</si>
  <si>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</si>
  <si>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</si>
  <si>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</si>
  <si>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</si>
  <si>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</si>
  <si>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</si>
  <si>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</si>
  <si>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</si>
  <si>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</si>
  <si>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</si>
  <si>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</si>
  <si>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</si>
  <si>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</si>
  <si>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</si>
  <si>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</si>
  <si>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</si>
  <si>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</si>
  <si>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</si>
  <si>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</si>
  <si>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</si>
  <si>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</si>
  <si>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</si>
  <si>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</si>
  <si>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</si>
  <si>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</si>
  <si>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</si>
  <si>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</si>
  <si>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</si>
  <si>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</si>
  <si>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</si>
  <si>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</si>
  <si>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</si>
  <si>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</si>
  <si>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</si>
  <si>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</si>
  <si>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</si>
  <si>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</si>
  <si>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</si>
  <si>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</si>
  <si>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</si>
  <si>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</si>
  <si>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</si>
  <si>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</si>
  <si>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</si>
  <si>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</si>
  <si>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</si>
  <si>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</si>
  <si>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</si>
  <si>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</si>
  <si>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</si>
  <si>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</si>
  <si>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</si>
  <si>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</si>
  <si>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</si>
  <si>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</si>
  <si>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</si>
  <si>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</si>
  <si>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</si>
  <si>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</si>
  <si>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</si>
  <si>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</si>
  <si>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</si>
  <si>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</si>
  <si>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</si>
  <si>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</si>
  <si>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</si>
  <si>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</si>
  <si>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</si>
  <si>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</si>
  <si>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</si>
  <si>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</si>
  <si>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</si>
  <si>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</si>
  <si>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</si>
  <si>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</si>
  <si>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</si>
  <si>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</si>
  <si>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</si>
  <si>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</si>
  <si>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</si>
  <si>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</si>
  <si>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</si>
  <si>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</si>
  <si>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</si>
  <si>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</si>
  <si>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</si>
  <si>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</si>
  <si>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</si>
  <si>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</si>
  <si>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</si>
  <si>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</si>
  <si>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</si>
  <si>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</si>
  <si>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</si>
  <si>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</si>
  <si>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</si>
  <si>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</si>
  <si>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</si>
  <si>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</si>
  <si>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</si>
  <si>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</si>
  <si>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</si>
  <si>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</si>
  <si>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</si>
  <si>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</si>
  <si>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</si>
  <si>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</si>
  <si>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</si>
  <si>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</si>
  <si>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</si>
  <si>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</si>
  <si>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</si>
  <si>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</si>
  <si>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</si>
  <si>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</si>
  <si>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</si>
  <si>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</si>
  <si>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</si>
  <si>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</si>
  <si>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</si>
  <si>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</si>
  <si>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</si>
  <si>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</si>
  <si>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</si>
  <si>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</si>
  <si>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</si>
  <si>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</si>
  <si>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</si>
  <si>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</si>
  <si>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</si>
  <si>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</si>
  <si>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</si>
  <si>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</si>
  <si>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</si>
  <si>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</si>
  <si>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</si>
  <si>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</si>
  <si>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</si>
  <si>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</si>
  <si>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</si>
  <si>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</si>
  <si>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</si>
  <si>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</si>
  <si>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</si>
  <si>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</si>
  <si>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</si>
  <si>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</si>
  <si>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</si>
  <si>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</si>
  <si>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</si>
  <si>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</si>
  <si>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</si>
  <si>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</si>
  <si>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</si>
  <si>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</si>
  <si>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</si>
  <si>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</si>
  <si>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</si>
  <si>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</si>
  <si>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</si>
  <si>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</si>
  <si>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</si>
  <si>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</si>
  <si>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</si>
  <si>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</si>
  <si>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</si>
  <si>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</si>
  <si>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</si>
  <si>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</si>
  <si>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</si>
  <si>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</si>
  <si>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</si>
  <si>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</si>
  <si>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</si>
  <si>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</si>
  <si>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</si>
  <si>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</si>
  <si>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</si>
  <si>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</si>
  <si>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</si>
  <si>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</si>
  <si>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</si>
  <si>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</si>
  <si>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</si>
  <si>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</si>
  <si>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</si>
  <si>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</si>
  <si>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</si>
  <si>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</si>
  <si>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</si>
  <si>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</si>
  <si>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</si>
  <si>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</si>
  <si>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</si>
  <si>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</si>
  <si>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</si>
  <si>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</si>
  <si>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</si>
  <si>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</si>
  <si>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</si>
  <si>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</si>
  <si>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</si>
  <si>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</si>
  <si>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</si>
  <si>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</si>
  <si>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</si>
  <si>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</si>
  <si>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</si>
  <si>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</si>
  <si>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</si>
  <si>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</si>
  <si>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</si>
  <si>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</si>
  <si>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</si>
  <si>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</si>
  <si>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</si>
  <si>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</si>
  <si>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</si>
  <si>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</si>
  <si>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</si>
  <si>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</si>
  <si>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</si>
  <si>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</si>
  <si>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</si>
  <si>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</si>
  <si>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</si>
  <si>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</si>
  <si>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</si>
  <si>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</si>
  <si>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</si>
  <si>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</si>
  <si>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</si>
  <si>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</si>
  <si>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</si>
  <si>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</si>
  <si>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</si>
  <si>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</si>
  <si>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</si>
  <si>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</si>
  <si>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</si>
  <si>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</si>
  <si>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</si>
  <si>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</si>
  <si>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</si>
  <si>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</si>
  <si>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</si>
  <si>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</si>
  <si>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</si>
  <si>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</si>
  <si>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</si>
  <si>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</si>
  <si>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</si>
  <si>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</si>
  <si>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</si>
  <si>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</si>
  <si>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</si>
  <si>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</si>
  <si>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</si>
  <si>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</si>
  <si>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</si>
  <si>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</si>
  <si>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</si>
  <si>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</si>
  <si>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</si>
  <si>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</si>
  <si>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</si>
  <si>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</si>
  <si>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</si>
  <si>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</si>
  <si>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</si>
  <si>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</si>
  <si>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</si>
  <si>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</si>
  <si>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</si>
  <si>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</si>
  <si>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</si>
  <si>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</si>
  <si>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</si>
  <si>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</si>
  <si>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</si>
  <si>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</si>
  <si>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</si>
  <si>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</si>
  <si>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</si>
  <si>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</si>
  <si>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</si>
  <si>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</si>
  <si>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</si>
  <si>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</si>
  <si>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</si>
  <si>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</si>
  <si>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</si>
  <si>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</si>
  <si>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</si>
  <si>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</si>
  <si>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</si>
  <si>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</si>
  <si>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</si>
  <si>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</si>
  <si>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</si>
  <si>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</si>
  <si>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</si>
  <si>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</si>
  <si>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</si>
  <si>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</si>
  <si>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</si>
  <si>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</si>
  <si>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</si>
  <si>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</si>
  <si>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</si>
  <si>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</si>
  <si>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</si>
  <si>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</si>
  <si>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</si>
  <si>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</si>
  <si>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</si>
  <si>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</si>
  <si>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</si>
  <si>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</si>
  <si>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</si>
  <si>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</si>
  <si>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</si>
  <si>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</si>
  <si>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</si>
  <si>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</si>
  <si>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</si>
  <si>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</si>
  <si>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</si>
  <si>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</si>
  <si>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</si>
  <si>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</si>
  <si>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</si>
  <si>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</si>
  <si>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</si>
  <si>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</si>
  <si>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</si>
  <si>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</si>
  <si>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</si>
  <si>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</si>
  <si>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</si>
  <si>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</si>
  <si>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</si>
  <si>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</si>
  <si>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</si>
  <si>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</si>
  <si>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</si>
  <si>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</si>
  <si>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</si>
  <si>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</si>
  <si>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</si>
  <si>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</si>
  <si>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</si>
  <si>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</si>
  <si>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</si>
  <si>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</si>
  <si>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</si>
  <si>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</si>
  <si>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</si>
  <si>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</si>
  <si>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</si>
  <si>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</si>
  <si>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</si>
  <si>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</si>
  <si>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</si>
  <si>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</si>
  <si>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</si>
  <si>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</si>
  <si>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</si>
  <si>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</si>
  <si>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</si>
  <si>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</si>
  <si>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</si>
  <si>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</si>
  <si>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</si>
  <si>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</si>
  <si>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</si>
  <si>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</si>
  <si>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</si>
  <si>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</si>
  <si>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</si>
  <si>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</si>
  <si>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</si>
  <si>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</si>
  <si>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</si>
  <si>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</si>
  <si>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</si>
  <si>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</si>
  <si>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</si>
  <si>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</si>
  <si>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</si>
  <si>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</si>
  <si>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</si>
  <si>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</si>
  <si>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</si>
  <si>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</si>
  <si>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</si>
  <si>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</si>
  <si>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</si>
  <si>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</si>
  <si>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</si>
  <si>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</si>
  <si>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</si>
  <si>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</si>
  <si>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</si>
  <si>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</si>
  <si>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</si>
  <si>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</si>
  <si>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</si>
  <si>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</si>
  <si>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</si>
  <si>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</si>
  <si>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</si>
  <si>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</si>
  <si>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</si>
  <si>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</si>
  <si>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</si>
  <si>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</si>
  <si>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</si>
  <si>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</si>
  <si>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</si>
  <si>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</si>
  <si>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</si>
  <si>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</si>
  <si>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</si>
  <si>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</si>
  <si>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</si>
  <si>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</si>
  <si>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</si>
  <si>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</si>
  <si>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</si>
  <si>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</si>
  <si>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</si>
  <si>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</si>
  <si>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</si>
  <si>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</si>
  <si>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</si>
  <si>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</si>
  <si>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</si>
  <si>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</si>
  <si>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</si>
  <si>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</si>
  <si>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</si>
  <si>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</si>
  <si>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</si>
  <si>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</si>
  <si>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</si>
  <si>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</si>
  <si>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</si>
  <si>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</si>
  <si>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</si>
  <si>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</si>
  <si>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</si>
  <si>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</si>
  <si>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</si>
  <si>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</si>
  <si>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</si>
  <si>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</si>
  <si>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</si>
  <si>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</si>
  <si>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</si>
  <si>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</si>
  <si>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</si>
  <si>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</si>
  <si>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</si>
  <si>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</si>
  <si>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</si>
  <si>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</si>
  <si>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</si>
  <si>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</si>
  <si>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</si>
  <si>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</si>
  <si>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</si>
  <si>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</si>
  <si>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</si>
  <si>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</si>
  <si>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</si>
  <si>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</si>
  <si>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</si>
  <si>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</si>
  <si>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</si>
  <si>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</si>
  <si>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</si>
  <si>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</si>
  <si>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</si>
  <si>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</si>
  <si>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</si>
  <si>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</si>
  <si>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</si>
  <si>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</si>
  <si>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</si>
  <si>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</si>
  <si>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</si>
  <si>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</si>
  <si>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</si>
  <si>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</si>
  <si>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</si>
  <si>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</si>
  <si>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</si>
  <si>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</si>
  <si>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</si>
  <si>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</si>
  <si>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</si>
  <si>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</si>
  <si>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</si>
  <si>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</si>
  <si>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</si>
  <si>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</si>
  <si>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</si>
  <si>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</si>
  <si>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</si>
  <si>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</si>
  <si>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</si>
  <si>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</si>
  <si>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</si>
  <si>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</si>
  <si>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</si>
  <si>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</si>
  <si>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</si>
  <si>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</si>
  <si>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</si>
  <si>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</si>
  <si>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</si>
  <si>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</si>
  <si>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</si>
  <si>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</si>
  <si>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</si>
  <si>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</si>
  <si>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</si>
  <si>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</si>
  <si>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</si>
  <si>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</si>
  <si>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</si>
  <si>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</si>
  <si>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</si>
  <si>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</si>
  <si>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</si>
  <si>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</si>
  <si>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</si>
  <si>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</si>
  <si>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</si>
  <si>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</si>
  <si>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</si>
  <si>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</si>
  <si>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</si>
  <si>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</si>
  <si>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</si>
  <si>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</si>
  <si>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</si>
  <si>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</si>
  <si>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</si>
  <si>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</si>
  <si>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</si>
  <si>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</si>
  <si>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</si>
  <si>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</si>
  <si>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</si>
  <si>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</si>
  <si>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</si>
  <si>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</si>
  <si>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</si>
  <si>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</si>
  <si>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</si>
  <si>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</si>
  <si>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</si>
  <si>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</si>
  <si>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</si>
  <si>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</si>
  <si>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</si>
  <si>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</si>
  <si>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</si>
  <si>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</si>
  <si>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</si>
  <si>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</si>
  <si>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</si>
  <si>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</si>
  <si>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</si>
  <si>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</si>
  <si>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</si>
  <si>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</si>
  <si>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</si>
  <si>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</si>
  <si>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</si>
  <si>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</si>
  <si>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</si>
  <si>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</si>
  <si>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</si>
  <si>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</si>
  <si>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</si>
  <si>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</si>
  <si>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</si>
  <si>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</si>
  <si>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</si>
  <si>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</si>
  <si>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</si>
  <si>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</si>
  <si>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</si>
  <si>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</si>
  <si>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</si>
  <si>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</si>
  <si>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</si>
  <si>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</si>
  <si>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</si>
  <si>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</si>
  <si>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</si>
  <si>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</si>
  <si>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</si>
  <si>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</si>
  <si>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</si>
  <si>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</si>
  <si>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</si>
  <si>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</si>
  <si>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</si>
  <si>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</si>
  <si>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</si>
  <si>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</si>
  <si>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</si>
  <si>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</si>
  <si>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</si>
  <si>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</si>
  <si>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</si>
  <si>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</si>
  <si>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</si>
  <si>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</si>
  <si>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</si>
  <si>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</si>
  <si>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</si>
  <si>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</si>
  <si>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</si>
  <si>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</si>
  <si>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</si>
  <si>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</si>
  <si>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</si>
  <si>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</si>
  <si>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</si>
  <si>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</si>
  <si>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</si>
  <si>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</si>
  <si>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</si>
  <si>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</si>
  <si>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</si>
  <si>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</si>
  <si>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</si>
  <si>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</si>
  <si>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</si>
  <si>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</si>
  <si>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</si>
  <si>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</si>
  <si>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</si>
  <si>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</si>
  <si>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</si>
  <si>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</si>
  <si>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</si>
  <si>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</si>
  <si>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</si>
  <si>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</si>
  <si>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</si>
  <si>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</si>
  <si>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</si>
  <si>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</si>
  <si>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</si>
  <si>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</si>
  <si>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</si>
  <si>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</si>
  <si>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</si>
  <si>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</si>
  <si>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</si>
  <si>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</si>
  <si>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</si>
  <si>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</si>
  <si>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</si>
  <si>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</si>
  <si>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</si>
  <si>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</si>
  <si>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</si>
  <si>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</si>
  <si>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</si>
  <si>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</si>
  <si>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</si>
  <si>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</si>
  <si>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</si>
  <si>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</si>
  <si>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</si>
  <si>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</si>
  <si>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</si>
  <si>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</si>
  <si>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</si>
  <si>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</si>
  <si>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</si>
  <si>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</si>
  <si>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</si>
  <si>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</si>
  <si>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</si>
  <si>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</si>
  <si>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</si>
  <si>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</si>
  <si>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</si>
  <si>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</si>
  <si>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</si>
  <si>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</si>
  <si>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</si>
  <si>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</si>
  <si>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</si>
  <si>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</si>
  <si>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</si>
  <si>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</si>
  <si>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</si>
  <si>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</si>
  <si>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</si>
  <si>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</si>
  <si>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</si>
  <si>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</si>
  <si>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</si>
  <si>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</si>
  <si>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</si>
  <si>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</si>
  <si>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</si>
  <si>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</si>
  <si>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</si>
  <si>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</si>
  <si>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</si>
  <si>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</si>
  <si>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</si>
  <si>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</si>
  <si>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</si>
  <si>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</si>
  <si>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</si>
  <si>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</si>
  <si>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</si>
  <si>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</si>
  <si>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</si>
  <si>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</si>
  <si>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</si>
  <si>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</si>
  <si>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</si>
  <si>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</si>
  <si>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</si>
  <si>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</si>
  <si>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</si>
  <si>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</si>
  <si>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</si>
  <si>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</si>
  <si>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</si>
  <si>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</si>
  <si>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Ширин Хабиб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</si>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</sst>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4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5" fillId="49" borderId="0" xfId="36" applyFont="1" applyFill="1" applyBorder="1">
      <alignment/>
      <protection/>
    </xf>
    <xf numFmtId="0" fontId="175" fillId="49" borderId="0" xfId="36" applyFont="1" applyFill="1" applyBorder="1" applyAlignment="1">
      <alignment/>
      <protection/>
    </xf>
    <xf numFmtId="0" fontId="175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5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6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6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7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8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9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0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5" fillId="0" borderId="0" xfId="36" applyFont="1" applyFill="1" applyBorder="1" quotePrefix="1">
      <alignment/>
      <protection/>
    </xf>
    <xf numFmtId="190" fontId="175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0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1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1" fillId="50" borderId="176" xfId="34" applyFont="1" applyFill="1" applyBorder="1" applyAlignment="1">
      <alignment horizontal="left"/>
      <protection/>
    </xf>
    <xf numFmtId="0" fontId="180" fillId="0" borderId="0" xfId="34" applyNumberFormat="1" applyFont="1" applyFill="1" applyBorder="1" applyAlignment="1" quotePrefix="1">
      <alignment horizontal="center"/>
      <protection/>
    </xf>
    <xf numFmtId="0" fontId="181" fillId="0" borderId="0" xfId="34" applyFont="1" applyFill="1" applyBorder="1" applyAlignment="1">
      <alignment horizontal="left"/>
      <protection/>
    </xf>
    <xf numFmtId="0" fontId="175" fillId="49" borderId="12" xfId="36" applyFont="1" applyFill="1" applyBorder="1">
      <alignment/>
      <protection/>
    </xf>
    <xf numFmtId="0" fontId="175" fillId="49" borderId="12" xfId="36" applyFont="1" applyFill="1" applyBorder="1" applyAlignment="1">
      <alignment/>
      <protection/>
    </xf>
    <xf numFmtId="0" fontId="175" fillId="0" borderId="12" xfId="36" applyFont="1" applyFill="1" applyBorder="1">
      <alignment/>
      <protection/>
    </xf>
    <xf numFmtId="14" fontId="175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8" fillId="50" borderId="97" xfId="34" applyNumberFormat="1" applyFont="1" applyFill="1" applyBorder="1" applyAlignment="1">
      <alignment horizontal="center"/>
      <protection/>
    </xf>
    <xf numFmtId="49" fontId="182" fillId="50" borderId="66" xfId="34" applyNumberFormat="1" applyFont="1" applyFill="1" applyBorder="1" applyAlignment="1" quotePrefix="1">
      <alignment horizontal="center"/>
      <protection/>
    </xf>
    <xf numFmtId="49" fontId="180" fillId="50" borderId="63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80" fillId="50" borderId="176" xfId="34" applyNumberFormat="1" applyFont="1" applyFill="1" applyBorder="1" applyAlignment="1" quotePrefix="1">
      <alignment horizontal="center"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17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3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/>
      <protection/>
    </xf>
    <xf numFmtId="38" fontId="184" fillId="42" borderId="47" xfId="47" applyNumberFormat="1" applyFont="1" applyFill="1" applyBorder="1" applyAlignment="1" applyProtection="1">
      <alignment/>
      <protection/>
    </xf>
    <xf numFmtId="38" fontId="184" fillId="42" borderId="147" xfId="4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6" fillId="42" borderId="145" xfId="37" applyNumberFormat="1" applyFont="1" applyFill="1" applyBorder="1" applyAlignment="1" applyProtection="1">
      <alignment/>
      <protection/>
    </xf>
    <xf numFmtId="38" fontId="184" fillId="42" borderId="125" xfId="47" applyNumberFormat="1" applyFont="1" applyFill="1" applyBorder="1" applyAlignment="1" applyProtection="1">
      <alignment horizontal="center"/>
      <protection/>
    </xf>
    <xf numFmtId="38" fontId="184" fillId="42" borderId="47" xfId="47" applyNumberFormat="1" applyFont="1" applyFill="1" applyBorder="1" applyAlignment="1" applyProtection="1">
      <alignment horizontal="center"/>
      <protection/>
    </xf>
    <xf numFmtId="38" fontId="184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1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1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1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89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89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2021</v>
      </c>
      <c r="C1" s="979"/>
      <c r="D1" s="979"/>
      <c r="E1" s="980"/>
      <c r="F1" s="981" t="s">
        <v>2004</v>
      </c>
      <c r="G1" s="982" t="s">
        <v>2022</v>
      </c>
      <c r="H1" s="980"/>
      <c r="I1" s="983" t="s">
        <v>2023</v>
      </c>
      <c r="J1" s="983"/>
      <c r="K1" s="980"/>
      <c r="L1" s="984" t="s">
        <v>2024</v>
      </c>
      <c r="M1" s="980"/>
      <c r="N1" s="985"/>
      <c r="O1" s="980"/>
      <c r="P1" s="986" t="s">
        <v>2025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77">
        <f>+OTCHET!B9</f>
        <v>0</v>
      </c>
      <c r="C2" s="1678"/>
      <c r="D2" s="1679"/>
      <c r="E2" s="991"/>
      <c r="F2" s="992">
        <f>+OTCHET!H9</f>
        <v>0</v>
      </c>
      <c r="G2" s="993" t="str">
        <f>+OTCHET!F12</f>
        <v>5906</v>
      </c>
      <c r="H2" s="994"/>
      <c r="I2" s="1680">
        <f>+OTCHET!H607</f>
        <v>0</v>
      </c>
      <c r="J2" s="1681"/>
      <c r="K2" s="985"/>
      <c r="L2" s="1682">
        <f>OTCHET!H605</f>
        <v>0</v>
      </c>
      <c r="M2" s="1683"/>
      <c r="N2" s="1684"/>
      <c r="O2" s="995"/>
      <c r="P2" s="996">
        <f>OTCHET!E15</f>
        <v>42</v>
      </c>
      <c r="Q2" s="997" t="str">
        <f>OTCHET!F15</f>
        <v>СЕС - РА</v>
      </c>
      <c r="R2" s="998"/>
      <c r="S2" s="978" t="s">
        <v>2026</v>
      </c>
      <c r="T2" s="1685">
        <f>+OTCHET!I9</f>
        <v>0</v>
      </c>
      <c r="U2" s="1686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2027</v>
      </c>
      <c r="C4" s="1003"/>
      <c r="D4" s="1003"/>
      <c r="E4" s="1004"/>
      <c r="F4" s="1003"/>
      <c r="G4" s="1005"/>
      <c r="H4" s="1005"/>
      <c r="I4" s="1005"/>
      <c r="J4" s="1005" t="s">
        <v>2028</v>
      </c>
      <c r="K4" s="994"/>
      <c r="L4" s="1006">
        <f>+Q4</f>
        <v>2021</v>
      </c>
      <c r="M4" s="1007"/>
      <c r="N4" s="1007"/>
      <c r="O4" s="995"/>
      <c r="P4" s="1008" t="s">
        <v>2028</v>
      </c>
      <c r="Q4" s="1006">
        <f>+OTCHET!C3</f>
        <v>2021</v>
      </c>
      <c r="R4" s="998"/>
      <c r="S4" s="1687" t="s">
        <v>2029</v>
      </c>
      <c r="T4" s="1687"/>
      <c r="U4" s="1687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2030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44439</v>
      </c>
      <c r="M6" s="991"/>
      <c r="N6" s="1016" t="s">
        <v>2031</v>
      </c>
      <c r="O6" s="980"/>
      <c r="P6" s="1017">
        <f>OTCHET!F9</f>
        <v>44439</v>
      </c>
      <c r="Q6" s="1016" t="s">
        <v>2031</v>
      </c>
      <c r="R6" s="1018"/>
      <c r="S6" s="1688">
        <f>+Q4</f>
        <v>2021</v>
      </c>
      <c r="T6" s="1688"/>
      <c r="U6" s="1688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2032</v>
      </c>
      <c r="G8" s="1028" t="s">
        <v>2033</v>
      </c>
      <c r="H8" s="991"/>
      <c r="I8" s="1029" t="s">
        <v>2034</v>
      </c>
      <c r="J8" s="1030" t="s">
        <v>2035</v>
      </c>
      <c r="K8" s="991"/>
      <c r="L8" s="1031" t="s">
        <v>2036</v>
      </c>
      <c r="M8" s="991"/>
      <c r="N8" s="1032" t="s">
        <v>2037</v>
      </c>
      <c r="O8" s="1033"/>
      <c r="P8" s="1034" t="s">
        <v>2038</v>
      </c>
      <c r="Q8" s="1035" t="s">
        <v>2039</v>
      </c>
      <c r="R8" s="1018"/>
      <c r="S8" s="1674" t="s">
        <v>2008</v>
      </c>
      <c r="T8" s="1675"/>
      <c r="U8" s="1676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2040</v>
      </c>
      <c r="C9" s="1037"/>
      <c r="D9" s="1038"/>
      <c r="E9" s="991"/>
      <c r="F9" s="1039">
        <f>+L4</f>
        <v>2021</v>
      </c>
      <c r="G9" s="1040">
        <f>+L6</f>
        <v>44439</v>
      </c>
      <c r="H9" s="991"/>
      <c r="I9" s="1041">
        <f>+L4</f>
        <v>2021</v>
      </c>
      <c r="J9" s="1042">
        <f>+L6</f>
        <v>44439</v>
      </c>
      <c r="K9" s="1043"/>
      <c r="L9" s="1044">
        <f>+L6</f>
        <v>44439</v>
      </c>
      <c r="M9" s="1043"/>
      <c r="N9" s="1045">
        <f>+L6</f>
        <v>44439</v>
      </c>
      <c r="O9" s="1046"/>
      <c r="P9" s="1047">
        <f>+L4</f>
        <v>2021</v>
      </c>
      <c r="Q9" s="1045">
        <f>+L6</f>
        <v>44439</v>
      </c>
      <c r="R9" s="1018"/>
      <c r="S9" s="1668" t="s">
        <v>2009</v>
      </c>
      <c r="T9" s="1669"/>
      <c r="U9" s="1670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2041</v>
      </c>
      <c r="C10" s="1050"/>
      <c r="D10" s="1051"/>
      <c r="E10" s="991"/>
      <c r="F10" s="1052" t="s">
        <v>1025</v>
      </c>
      <c r="G10" s="1053" t="s">
        <v>1026</v>
      </c>
      <c r="H10" s="991"/>
      <c r="I10" s="1052" t="s">
        <v>1751</v>
      </c>
      <c r="J10" s="1053" t="s">
        <v>1752</v>
      </c>
      <c r="K10" s="991"/>
      <c r="L10" s="1053" t="s">
        <v>1731</v>
      </c>
      <c r="M10" s="991"/>
      <c r="N10" s="1054" t="s">
        <v>2042</v>
      </c>
      <c r="O10" s="1055"/>
      <c r="P10" s="1056" t="s">
        <v>1025</v>
      </c>
      <c r="Q10" s="1057" t="s">
        <v>1026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2043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2043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2044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2044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2045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32" t="s">
        <v>2046</v>
      </c>
      <c r="T13" s="1633"/>
      <c r="U13" s="1634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1640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23" t="s">
        <v>1627</v>
      </c>
      <c r="T14" s="1624"/>
      <c r="U14" s="1625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1625</v>
      </c>
      <c r="C15" s="1590"/>
      <c r="D15" s="1591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71" t="s">
        <v>1626</v>
      </c>
      <c r="T15" s="1672"/>
      <c r="U15" s="1673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2047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23" t="s">
        <v>2048</v>
      </c>
      <c r="T16" s="1624"/>
      <c r="U16" s="1625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2049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23" t="s">
        <v>2050</v>
      </c>
      <c r="T17" s="1624"/>
      <c r="U17" s="1625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2051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23" t="s">
        <v>2052</v>
      </c>
      <c r="T18" s="1624"/>
      <c r="U18" s="1625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2053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23" t="s">
        <v>2054</v>
      </c>
      <c r="T19" s="1624"/>
      <c r="U19" s="1625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2055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23" t="s">
        <v>2056</v>
      </c>
      <c r="T20" s="1624"/>
      <c r="U20" s="1625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2057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23" t="s">
        <v>2058</v>
      </c>
      <c r="T21" s="1624"/>
      <c r="U21" s="1625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2059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3" t="s">
        <v>1628</v>
      </c>
      <c r="T22" s="1654"/>
      <c r="U22" s="1655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2060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38" t="s">
        <v>2061</v>
      </c>
      <c r="T23" s="1639"/>
      <c r="U23" s="1640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2062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2062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2063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32" t="s">
        <v>2064</v>
      </c>
      <c r="T25" s="1633"/>
      <c r="U25" s="1634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2065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23" t="s">
        <v>2066</v>
      </c>
      <c r="T26" s="1624"/>
      <c r="U26" s="1625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2067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3" t="s">
        <v>2068</v>
      </c>
      <c r="T27" s="1654"/>
      <c r="U27" s="1655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2069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38" t="s">
        <v>2070</v>
      </c>
      <c r="T28" s="1639"/>
      <c r="U28" s="1640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2071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2072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2073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2074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2075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2076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38" t="s">
        <v>298</v>
      </c>
      <c r="T35" s="1639"/>
      <c r="U35" s="1640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299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65" t="s">
        <v>300</v>
      </c>
      <c r="T36" s="1666"/>
      <c r="U36" s="1667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301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59" t="s">
        <v>302</v>
      </c>
      <c r="T37" s="1660"/>
      <c r="U37" s="1661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303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62" t="s">
        <v>304</v>
      </c>
      <c r="T38" s="1663"/>
      <c r="U38" s="1664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305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38" t="s">
        <v>306</v>
      </c>
      <c r="T40" s="1639"/>
      <c r="U40" s="1640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307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307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308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32" t="s">
        <v>309</v>
      </c>
      <c r="T42" s="1633"/>
      <c r="U42" s="1634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310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23" t="s">
        <v>311</v>
      </c>
      <c r="T43" s="1624"/>
      <c r="U43" s="1625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1643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23" t="s">
        <v>312</v>
      </c>
      <c r="T44" s="1624"/>
      <c r="U44" s="1625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313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3" t="s">
        <v>314</v>
      </c>
      <c r="T45" s="1654"/>
      <c r="U45" s="1655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315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38" t="s">
        <v>316</v>
      </c>
      <c r="T46" s="1639"/>
      <c r="U46" s="1640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317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47" t="s">
        <v>318</v>
      </c>
      <c r="T48" s="1648"/>
      <c r="U48" s="1649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319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319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320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320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321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27132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27132</v>
      </c>
      <c r="Q51" s="1074">
        <f>+ROUND(OTCHET!L205-SUM(OTCHET!L217:L219)+OTCHET!L271+IF(+OR(OTCHET!$F$12=5500,OTCHET!$F$12=5600),0,+OTCHET!L297),0)</f>
        <v>0</v>
      </c>
      <c r="R51" s="1018"/>
      <c r="S51" s="1632" t="s">
        <v>322</v>
      </c>
      <c r="T51" s="1633"/>
      <c r="U51" s="1634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323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23" t="s">
        <v>324</v>
      </c>
      <c r="T52" s="1624"/>
      <c r="U52" s="1625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325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23" t="s">
        <v>326</v>
      </c>
      <c r="T53" s="1624"/>
      <c r="U53" s="1625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327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23" t="s">
        <v>328</v>
      </c>
      <c r="T54" s="1624"/>
      <c r="U54" s="1625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329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3" t="s">
        <v>330</v>
      </c>
      <c r="T55" s="1654"/>
      <c r="U55" s="1655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331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27132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27132</v>
      </c>
      <c r="Q56" s="1098">
        <f>+ROUND(+SUM(Q51:Q55),0)</f>
        <v>0</v>
      </c>
      <c r="R56" s="1018"/>
      <c r="S56" s="1638" t="s">
        <v>332</v>
      </c>
      <c r="T56" s="1639"/>
      <c r="U56" s="1640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333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333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334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32" t="s">
        <v>335</v>
      </c>
      <c r="T58" s="1633"/>
      <c r="U58" s="1634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336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2220636</v>
      </c>
      <c r="J59" s="1092">
        <f>+IF(OR($P$2=98,$P$2=42,$P$2=96,$P$2=97),$Q59,0)</f>
        <v>17887</v>
      </c>
      <c r="K59" s="1067"/>
      <c r="L59" s="1092">
        <f>+IF($P$2=33,$Q59,0)</f>
        <v>0</v>
      </c>
      <c r="M59" s="1067"/>
      <c r="N59" s="1093">
        <f>+ROUND(+G59+J59+L59,0)</f>
        <v>17887</v>
      </c>
      <c r="O59" s="1069"/>
      <c r="P59" s="1091">
        <f>+ROUND(+OTCHET!E275+OTCHET!E276,0)</f>
        <v>2220636</v>
      </c>
      <c r="Q59" s="1092">
        <f>+ROUND(+OTCHET!L275+OTCHET!L276,0)</f>
        <v>17887</v>
      </c>
      <c r="R59" s="1018"/>
      <c r="S59" s="1623" t="s">
        <v>337</v>
      </c>
      <c r="T59" s="1624"/>
      <c r="U59" s="1625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338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23" t="s">
        <v>339</v>
      </c>
      <c r="T60" s="1624"/>
      <c r="U60" s="1625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340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53" t="s">
        <v>341</v>
      </c>
      <c r="T61" s="1654"/>
      <c r="U61" s="1655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342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343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344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2220636</v>
      </c>
      <c r="J63" s="1098">
        <f>+ROUND(+SUM(J58:J61),0)</f>
        <v>17887</v>
      </c>
      <c r="K63" s="1067"/>
      <c r="L63" s="1098">
        <f>+ROUND(+SUM(L58:L61),0)</f>
        <v>0</v>
      </c>
      <c r="M63" s="1067"/>
      <c r="N63" s="1099">
        <f>+ROUND(+SUM(N58:N61),0)</f>
        <v>17887</v>
      </c>
      <c r="O63" s="1069"/>
      <c r="P63" s="1097">
        <f>+ROUND(+SUM(P58:P61),0)</f>
        <v>2220636</v>
      </c>
      <c r="Q63" s="1098">
        <f>+ROUND(+SUM(Q58:Q61),0)</f>
        <v>17887</v>
      </c>
      <c r="R63" s="1018"/>
      <c r="S63" s="1638" t="s">
        <v>345</v>
      </c>
      <c r="T63" s="1639"/>
      <c r="U63" s="1640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346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346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347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32" t="s">
        <v>348</v>
      </c>
      <c r="T65" s="1633"/>
      <c r="U65" s="1634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349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23" t="s">
        <v>350</v>
      </c>
      <c r="T66" s="1624"/>
      <c r="U66" s="1625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351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38" t="s">
        <v>352</v>
      </c>
      <c r="T67" s="1639"/>
      <c r="U67" s="1640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353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353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354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32" t="s">
        <v>355</v>
      </c>
      <c r="T69" s="1633"/>
      <c r="U69" s="1634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356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23" t="s">
        <v>357</v>
      </c>
      <c r="T70" s="1624"/>
      <c r="U70" s="1625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358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38" t="s">
        <v>359</v>
      </c>
      <c r="T71" s="1639"/>
      <c r="U71" s="1640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360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360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361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32" t="s">
        <v>362</v>
      </c>
      <c r="T73" s="1633"/>
      <c r="U73" s="1634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363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23" t="s">
        <v>364</v>
      </c>
      <c r="T74" s="1624"/>
      <c r="U74" s="1625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365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38" t="s">
        <v>366</v>
      </c>
      <c r="T75" s="1639"/>
      <c r="U75" s="1640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367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2247768</v>
      </c>
      <c r="J77" s="1172">
        <f>+ROUND(J56+J63+J67+J71+J75,0)</f>
        <v>17887</v>
      </c>
      <c r="K77" s="1067"/>
      <c r="L77" s="1172">
        <f>+ROUND(L56+L63+L67+L71+L75,0)</f>
        <v>0</v>
      </c>
      <c r="M77" s="1067"/>
      <c r="N77" s="1173">
        <f>+ROUND(N56+N63+N67+N71+N75,0)</f>
        <v>17887</v>
      </c>
      <c r="O77" s="1069"/>
      <c r="P77" s="1171">
        <f>+ROUND(P56+P63+P67+P71+P75,0)</f>
        <v>2247768</v>
      </c>
      <c r="Q77" s="1172">
        <f>+ROUND(Q56+Q63+Q67+Q71+Q75,0)</f>
        <v>17887</v>
      </c>
      <c r="R77" s="1018"/>
      <c r="S77" s="1644" t="s">
        <v>368</v>
      </c>
      <c r="T77" s="1645"/>
      <c r="U77" s="1646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369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369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370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1831176</v>
      </c>
      <c r="J79" s="1080">
        <f>+IF(OR($P$2=98,$P$2=42,$P$2=96,$P$2=97),$Q79,0)</f>
        <v>332730</v>
      </c>
      <c r="K79" s="1067"/>
      <c r="L79" s="1080">
        <f>+IF($P$2=33,$Q79,0)</f>
        <v>0</v>
      </c>
      <c r="M79" s="1067"/>
      <c r="N79" s="1081">
        <f>+ROUND(+G79+J79+L79,0)</f>
        <v>332730</v>
      </c>
      <c r="O79" s="1069"/>
      <c r="P79" s="1079">
        <f>+ROUND(OTCHET!E419,0)</f>
        <v>1831176</v>
      </c>
      <c r="Q79" s="1080">
        <f>+ROUND(OTCHET!L419,0)</f>
        <v>332730</v>
      </c>
      <c r="R79" s="1018"/>
      <c r="S79" s="1632" t="s">
        <v>371</v>
      </c>
      <c r="T79" s="1633"/>
      <c r="U79" s="1634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372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60000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60000</v>
      </c>
      <c r="Q80" s="1092">
        <f>+ROUND(OTCHET!L429,0)</f>
        <v>0</v>
      </c>
      <c r="R80" s="1018"/>
      <c r="S80" s="1623" t="s">
        <v>373</v>
      </c>
      <c r="T80" s="1624"/>
      <c r="U80" s="1625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374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1891176</v>
      </c>
      <c r="J81" s="1204">
        <f>+ROUND(J79+J80,0)</f>
        <v>332730</v>
      </c>
      <c r="K81" s="1067"/>
      <c r="L81" s="1204">
        <f>+ROUND(L79+L80,0)</f>
        <v>0</v>
      </c>
      <c r="M81" s="1067"/>
      <c r="N81" s="1205">
        <f>+ROUND(N79+N80,0)</f>
        <v>332730</v>
      </c>
      <c r="O81" s="1069"/>
      <c r="P81" s="1203">
        <f>+ROUND(P79+P80,0)</f>
        <v>1891176</v>
      </c>
      <c r="Q81" s="1204">
        <f>+ROUND(Q79+Q80,0)</f>
        <v>332730</v>
      </c>
      <c r="R81" s="1018"/>
      <c r="S81" s="1629" t="s">
        <v>375</v>
      </c>
      <c r="T81" s="1630"/>
      <c r="U81" s="1631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376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-356592</v>
      </c>
      <c r="J83" s="1217">
        <f>+ROUND(J48,0)-ROUND(J77,0)+ROUND(J81,0)</f>
        <v>314843</v>
      </c>
      <c r="K83" s="1067"/>
      <c r="L83" s="1217">
        <f>+ROUND(L48,0)-ROUND(L77,0)+ROUND(L81,0)</f>
        <v>0</v>
      </c>
      <c r="M83" s="1067"/>
      <c r="N83" s="1218">
        <f>+ROUND(N48,0)-ROUND(N77,0)+ROUND(N81,0)</f>
        <v>314843</v>
      </c>
      <c r="O83" s="1219"/>
      <c r="P83" s="1216">
        <f>+ROUND(P48,0)-ROUND(P77,0)+ROUND(P81,0)</f>
        <v>-356592</v>
      </c>
      <c r="Q83" s="1217">
        <f>+ROUND(Q48,0)-ROUND(Q77,0)+ROUND(Q81,0)</f>
        <v>314843</v>
      </c>
      <c r="R83" s="1018"/>
      <c r="S83" s="1213" t="s">
        <v>376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377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356592</v>
      </c>
      <c r="J84" s="1225">
        <f>+ROUND(J101,0)+ROUND(J120,0)+ROUND(J127,0)-ROUND(J132,0)</f>
        <v>-314843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-314843</v>
      </c>
      <c r="O84" s="1219"/>
      <c r="P84" s="1224">
        <f>+ROUND(P101,0)+ROUND(P120,0)+ROUND(P127,0)-ROUND(P132,0)</f>
        <v>356592</v>
      </c>
      <c r="Q84" s="1225">
        <f>+ROUND(Q101,0)+ROUND(Q120,0)+ROUND(Q127,0)-ROUND(Q132,0)</f>
        <v>-314843</v>
      </c>
      <c r="R84" s="1018"/>
      <c r="S84" s="1220" t="s">
        <v>377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378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378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379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379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380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32" t="s">
        <v>381</v>
      </c>
      <c r="T87" s="1633"/>
      <c r="U87" s="1634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382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23" t="s">
        <v>383</v>
      </c>
      <c r="T88" s="1624"/>
      <c r="U88" s="1625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384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38" t="s">
        <v>385</v>
      </c>
      <c r="T89" s="1639"/>
      <c r="U89" s="1640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386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386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387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32" t="s">
        <v>388</v>
      </c>
      <c r="T91" s="1633"/>
      <c r="U91" s="1634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389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23" t="s">
        <v>390</v>
      </c>
      <c r="T92" s="1624"/>
      <c r="U92" s="1625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391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23" t="s">
        <v>392</v>
      </c>
      <c r="T93" s="1624"/>
      <c r="U93" s="1625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393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3" t="s">
        <v>394</v>
      </c>
      <c r="T94" s="1654"/>
      <c r="U94" s="1655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395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38" t="s">
        <v>396</v>
      </c>
      <c r="T95" s="1639"/>
      <c r="U95" s="1640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397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397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398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32" t="s">
        <v>399</v>
      </c>
      <c r="T97" s="1633"/>
      <c r="U97" s="1634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400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23" t="s">
        <v>401</v>
      </c>
      <c r="T98" s="1624"/>
      <c r="U98" s="1625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402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38" t="s">
        <v>403</v>
      </c>
      <c r="T99" s="1639"/>
      <c r="U99" s="1640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404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47" t="s">
        <v>405</v>
      </c>
      <c r="T101" s="1648"/>
      <c r="U101" s="1649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406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406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407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407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408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32" t="s">
        <v>409</v>
      </c>
      <c r="T104" s="1633"/>
      <c r="U104" s="1634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410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23" t="s">
        <v>411</v>
      </c>
      <c r="T105" s="1624"/>
      <c r="U105" s="1625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412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38" t="s">
        <v>413</v>
      </c>
      <c r="T106" s="1639"/>
      <c r="U106" s="1640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414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414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415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50" t="s">
        <v>416</v>
      </c>
      <c r="T108" s="1651"/>
      <c r="U108" s="1652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417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35" t="s">
        <v>418</v>
      </c>
      <c r="T109" s="1636"/>
      <c r="U109" s="1637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419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38" t="s">
        <v>420</v>
      </c>
      <c r="T110" s="1639"/>
      <c r="U110" s="1640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421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421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422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32" t="s">
        <v>423</v>
      </c>
      <c r="T112" s="1633"/>
      <c r="U112" s="1634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424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23" t="s">
        <v>425</v>
      </c>
      <c r="T113" s="1624"/>
      <c r="U113" s="1625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426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38" t="s">
        <v>427</v>
      </c>
      <c r="T114" s="1639"/>
      <c r="U114" s="1640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428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428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429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32" t="s">
        <v>430</v>
      </c>
      <c r="T116" s="1633"/>
      <c r="U116" s="1634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431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23" t="s">
        <v>432</v>
      </c>
      <c r="T117" s="1624"/>
      <c r="U117" s="1625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433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38" t="s">
        <v>434</v>
      </c>
      <c r="T118" s="1639"/>
      <c r="U118" s="1640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435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44" t="s">
        <v>436</v>
      </c>
      <c r="T120" s="1645"/>
      <c r="U120" s="1646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437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437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438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32" t="s">
        <v>439</v>
      </c>
      <c r="T122" s="1633"/>
      <c r="U122" s="1634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440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441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442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23" t="s">
        <v>443</v>
      </c>
      <c r="T124" s="1624"/>
      <c r="U124" s="1625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2" t="s">
        <v>1629</v>
      </c>
      <c r="C125" s="1593"/>
      <c r="D125" s="1594"/>
      <c r="E125" s="991"/>
      <c r="F125" s="1595">
        <f>+IF($P$2=0,$P125,0)</f>
        <v>0</v>
      </c>
      <c r="G125" s="1596">
        <f>+IF($P$2=0,$Q125,0)</f>
        <v>0</v>
      </c>
      <c r="H125" s="991"/>
      <c r="I125" s="1595"/>
      <c r="J125" s="1596"/>
      <c r="K125" s="1067"/>
      <c r="L125" s="1596"/>
      <c r="M125" s="1067"/>
      <c r="N125" s="1597">
        <f>+ROUND(+G125+J125+L125,0)</f>
        <v>0</v>
      </c>
      <c r="O125" s="1069"/>
      <c r="P125" s="1595">
        <f>+ROUND(+IF(AND(OTCHET!$F$12="9900",+OTCHET!$E$15=0,+(OTCHET!E589+OTCHET!E590)&gt;0,+(OTCHET!E587+OTCHET!E588)&lt;0),+OTCHET!E586,0),0)</f>
        <v>0</v>
      </c>
      <c r="Q125" s="1596">
        <f>+ROUND(+IF(AND(OTCHET!$F$12="9900",+OTCHET!$E$15=0,+(OTCHET!L589+OTCHET!L590)&gt;=0,+(OTCHET!L587+OTCHET!L588)&lt;=0),+OTCHET!L586,0),0)</f>
        <v>0</v>
      </c>
      <c r="R125" s="1018"/>
      <c r="S125" s="1598" t="s">
        <v>1630</v>
      </c>
      <c r="T125" s="1599"/>
      <c r="U125" s="1600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444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26" t="s">
        <v>445</v>
      </c>
      <c r="T126" s="1627"/>
      <c r="U126" s="1628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446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29" t="s">
        <v>447</v>
      </c>
      <c r="T127" s="1630"/>
      <c r="U127" s="1631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448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448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449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356592</v>
      </c>
      <c r="J129" s="1080">
        <f>+IF(OR($P$2=98,$P$2=42,$P$2=96,$P$2=97),$Q129,0)</f>
        <v>356592</v>
      </c>
      <c r="K129" s="1067"/>
      <c r="L129" s="1080">
        <f>+IF($P$2=33,$Q129,0)</f>
        <v>0</v>
      </c>
      <c r="M129" s="1067"/>
      <c r="N129" s="1081">
        <f>+ROUND(+G129+J129+L129,0)</f>
        <v>356592</v>
      </c>
      <c r="O129" s="1069"/>
      <c r="P129" s="1079">
        <f>+ROUND(+SUM(OTCHET!E567:E572)+SUM(OTCHET!E581:E582)+IF(AND(OTCHET!$F$12=9900,+OTCHET!$E$15=0),0,SUM(OTCHET!E587:E588)),0)</f>
        <v>356592</v>
      </c>
      <c r="Q129" s="1080">
        <f>+ROUND(+SUM(OTCHET!L567:L572)+SUM(OTCHET!L581:L582)+IF(AND(OTCHET!$F$12=9900,+OTCHET!$E$15=0),0,SUM(OTCHET!L587:L588)),0)</f>
        <v>356592</v>
      </c>
      <c r="R129" s="1018"/>
      <c r="S129" s="1632" t="s">
        <v>450</v>
      </c>
      <c r="T129" s="1633"/>
      <c r="U129" s="1634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451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23" t="s">
        <v>452</v>
      </c>
      <c r="T130" s="1624"/>
      <c r="U130" s="1625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453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671435</v>
      </c>
      <c r="K131" s="1067"/>
      <c r="L131" s="1092">
        <f>+IF($P$2=33,$Q131,0)</f>
        <v>0</v>
      </c>
      <c r="M131" s="1067"/>
      <c r="N131" s="1093">
        <f>+ROUND(+G131+J131+L131,0)</f>
        <v>671435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671435</v>
      </c>
      <c r="R131" s="1018"/>
      <c r="S131" s="1641" t="s">
        <v>454</v>
      </c>
      <c r="T131" s="1642"/>
      <c r="U131" s="1643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455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-356592</v>
      </c>
      <c r="J132" s="1256">
        <f>+ROUND(+J131-J129-J130,0)</f>
        <v>314843</v>
      </c>
      <c r="K132" s="1067"/>
      <c r="L132" s="1256">
        <f>+ROUND(+L131-L129-L130,0)</f>
        <v>0</v>
      </c>
      <c r="M132" s="1067"/>
      <c r="N132" s="1257">
        <f>+ROUND(+N131-N129-N130,0)</f>
        <v>314843</v>
      </c>
      <c r="O132" s="1069"/>
      <c r="P132" s="1255">
        <f>+ROUND(+P131-P129-P130,0)</f>
        <v>-356592</v>
      </c>
      <c r="Q132" s="1256">
        <f>+ROUND(+Q131-Q129-Q130,0)</f>
        <v>314843</v>
      </c>
      <c r="R132" s="1018"/>
      <c r="S132" s="1617" t="s">
        <v>456</v>
      </c>
      <c r="T132" s="1618"/>
      <c r="U132" s="1619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20">
        <f>+IF(+SUM(F133:N133)=0,0,"Контрола: дефицит/излишък = финансиране с обратен знак (Г. + Д. = 0)")</f>
        <v>0</v>
      </c>
      <c r="C133" s="1620"/>
      <c r="D133" s="1620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457</v>
      </c>
      <c r="C134" s="1264">
        <f>+OTCHET!B605</f>
        <v>44448</v>
      </c>
      <c r="D134" s="1209" t="s">
        <v>458</v>
      </c>
      <c r="E134" s="991"/>
      <c r="F134" s="1621"/>
      <c r="G134" s="1621"/>
      <c r="H134" s="991"/>
      <c r="I134" s="1265" t="s">
        <v>459</v>
      </c>
      <c r="J134" s="1266"/>
      <c r="K134" s="991"/>
      <c r="L134" s="1621"/>
      <c r="M134" s="1621"/>
      <c r="N134" s="1621"/>
      <c r="O134" s="1260"/>
      <c r="P134" s="1622"/>
      <c r="Q134" s="1622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460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461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462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463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8:U8"/>
    <mergeCell ref="B2:D2"/>
    <mergeCell ref="I2:J2"/>
    <mergeCell ref="L2:N2"/>
    <mergeCell ref="T2:U2"/>
    <mergeCell ref="S4:U4"/>
    <mergeCell ref="S6:U6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37:U37"/>
    <mergeCell ref="S38:U38"/>
    <mergeCell ref="S40:U40"/>
    <mergeCell ref="S42:U42"/>
    <mergeCell ref="S43:U43"/>
    <mergeCell ref="S44:U44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48:U48"/>
    <mergeCell ref="S51:U51"/>
    <mergeCell ref="S52:U52"/>
    <mergeCell ref="S53:U5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F17" sqref="F17:F1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2003</v>
      </c>
      <c r="F11" s="704">
        <f>OTCHET!F9</f>
        <v>44439</v>
      </c>
      <c r="G11" s="705" t="s">
        <v>2004</v>
      </c>
      <c r="H11" s="706">
        <f>OTCHET!H9</f>
        <v>0</v>
      </c>
      <c r="I11" s="1440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2005</v>
      </c>
      <c r="C12" s="709"/>
      <c r="D12" s="701"/>
      <c r="E12" s="686"/>
      <c r="F12" s="710"/>
      <c r="G12" s="686"/>
      <c r="H12" s="235"/>
      <c r="I12" s="1690" t="s">
        <v>2002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2006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2007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916</v>
      </c>
      <c r="D17" s="725"/>
      <c r="E17" s="1692" t="s">
        <v>1706</v>
      </c>
      <c r="F17" s="1694" t="s">
        <v>1707</v>
      </c>
      <c r="G17" s="726" t="s">
        <v>508</v>
      </c>
      <c r="H17" s="727"/>
      <c r="I17" s="728"/>
      <c r="J17" s="729"/>
      <c r="K17" s="730" t="s">
        <v>2008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2009</v>
      </c>
      <c r="C18" s="733"/>
      <c r="D18" s="733"/>
      <c r="E18" s="1693"/>
      <c r="F18" s="1695"/>
      <c r="G18" s="734" t="s">
        <v>1837</v>
      </c>
      <c r="H18" s="735" t="s">
        <v>1838</v>
      </c>
      <c r="I18" s="735" t="s">
        <v>1836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2010</v>
      </c>
      <c r="C20" s="744"/>
      <c r="D20" s="744"/>
      <c r="E20" s="745" t="s">
        <v>1025</v>
      </c>
      <c r="F20" s="745" t="s">
        <v>1026</v>
      </c>
      <c r="G20" s="746" t="s">
        <v>1751</v>
      </c>
      <c r="H20" s="747" t="s">
        <v>1752</v>
      </c>
      <c r="I20" s="747" t="s">
        <v>1731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1644</v>
      </c>
      <c r="C22" s="758" t="s">
        <v>1027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1027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1895</v>
      </c>
      <c r="C23" s="766" t="s">
        <v>1213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1213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1191</v>
      </c>
      <c r="C24" s="773" t="s">
        <v>1188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1188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2011</v>
      </c>
      <c r="C25" s="778" t="s">
        <v>1875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1875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895</v>
      </c>
      <c r="C26" s="783" t="s">
        <v>1876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1876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2012</v>
      </c>
      <c r="C27" s="789" t="s">
        <v>1192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1192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1189</v>
      </c>
      <c r="C28" s="795" t="s">
        <v>1193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1193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896</v>
      </c>
      <c r="C29" s="801" t="s">
        <v>1194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1194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897</v>
      </c>
      <c r="C30" s="806" t="s">
        <v>1195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1195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1175</v>
      </c>
      <c r="C31" s="811" t="s">
        <v>1877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1877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1176</v>
      </c>
      <c r="C32" s="811" t="s">
        <v>77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77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919</v>
      </c>
      <c r="C33" s="817" t="s">
        <v>1225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1225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1183</v>
      </c>
      <c r="C36" s="829" t="s">
        <v>1878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1878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1164</v>
      </c>
      <c r="C37" s="835" t="s">
        <v>1028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1028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903</v>
      </c>
      <c r="C38" s="842" t="s">
        <v>1882</v>
      </c>
      <c r="D38" s="759"/>
      <c r="E38" s="760">
        <f>E39+E43+E44+E46+SUM(E48:E52)+E55</f>
        <v>2247768</v>
      </c>
      <c r="F38" s="760">
        <f>F39+F43+F44+F46+SUM(F48:F52)+F55</f>
        <v>17887</v>
      </c>
      <c r="G38" s="761">
        <f>G39+G43+G44+G46+SUM(G48:G52)+G55</f>
        <v>0</v>
      </c>
      <c r="H38" s="762">
        <f>H39+H43+H44+H46+SUM(H48:H52)+H55</f>
        <v>17887</v>
      </c>
      <c r="I38" s="762">
        <f>I39+I43+I44+I46+SUM(I48:I52)+I55</f>
        <v>0</v>
      </c>
      <c r="J38" s="770"/>
      <c r="K38" s="764" t="s">
        <v>1882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1609</v>
      </c>
      <c r="C39" s="929"/>
      <c r="D39" s="1583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4">
        <f>SUM(I40:I42)</f>
        <v>0</v>
      </c>
      <c r="J39" s="848"/>
      <c r="K39" s="810" t="s">
        <v>1610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1611</v>
      </c>
      <c r="C40" s="788" t="s">
        <v>1879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1879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5" t="s">
        <v>1612</v>
      </c>
      <c r="C41" s="794" t="s">
        <v>1880</v>
      </c>
      <c r="D41" s="1585"/>
      <c r="E41" s="1586">
        <f>OTCHET!E190</f>
        <v>0</v>
      </c>
      <c r="F41" s="1586">
        <f t="shared" si="1"/>
        <v>0</v>
      </c>
      <c r="G41" s="1587">
        <f>OTCHET!I190</f>
        <v>0</v>
      </c>
      <c r="H41" s="1588">
        <f>OTCHET!J190</f>
        <v>0</v>
      </c>
      <c r="I41" s="1589">
        <f>OTCHET!K190</f>
        <v>0</v>
      </c>
      <c r="J41" s="848"/>
      <c r="K41" s="799" t="s">
        <v>1880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5" t="s">
        <v>1613</v>
      </c>
      <c r="C42" s="794" t="s">
        <v>920</v>
      </c>
      <c r="D42" s="1585"/>
      <c r="E42" s="1586">
        <f>+OTCHET!E196+OTCHET!E204</f>
        <v>0</v>
      </c>
      <c r="F42" s="1586">
        <f t="shared" si="1"/>
        <v>0</v>
      </c>
      <c r="G42" s="1587">
        <f>+OTCHET!I196+OTCHET!I204</f>
        <v>0</v>
      </c>
      <c r="H42" s="1588">
        <f>+OTCHET!J196+OTCHET!J204</f>
        <v>0</v>
      </c>
      <c r="I42" s="1589">
        <f>+OTCHET!K196+OTCHET!K204</f>
        <v>0</v>
      </c>
      <c r="J42" s="848"/>
      <c r="K42" s="799" t="s">
        <v>920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1614</v>
      </c>
      <c r="C43" s="850" t="s">
        <v>1762</v>
      </c>
      <c r="D43" s="849"/>
      <c r="E43" s="812">
        <f>+OTCHET!E205+OTCHET!E223+OTCHET!E271</f>
        <v>27132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8"/>
      <c r="K43" s="815" t="s">
        <v>1762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1615</v>
      </c>
      <c r="C44" s="773" t="s">
        <v>1881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1881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923</v>
      </c>
      <c r="C45" s="852" t="s">
        <v>1196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1196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1616</v>
      </c>
      <c r="C46" s="858" t="s">
        <v>1763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1763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161</v>
      </c>
      <c r="C47" s="852" t="s">
        <v>162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162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1617</v>
      </c>
      <c r="C48" s="850" t="s">
        <v>1214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1624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1618</v>
      </c>
      <c r="C49" s="850" t="s">
        <v>1215</v>
      </c>
      <c r="D49" s="849"/>
      <c r="E49" s="812">
        <f>OTCHET!E275+OTCHET!E276+OTCHET!E284+OTCHET!E287</f>
        <v>2220636</v>
      </c>
      <c r="F49" s="812">
        <f t="shared" si="1"/>
        <v>17887</v>
      </c>
      <c r="G49" s="813">
        <f>OTCHET!I275+OTCHET!I276+OTCHET!I284+OTCHET!I287</f>
        <v>0</v>
      </c>
      <c r="H49" s="814">
        <f>OTCHET!J275+OTCHET!J276+OTCHET!J284+OTCHET!J287</f>
        <v>17887</v>
      </c>
      <c r="I49" s="1370">
        <f>OTCHET!K275+OTCHET!K276+OTCHET!K284+OTCHET!K287</f>
        <v>0</v>
      </c>
      <c r="J49" s="848"/>
      <c r="K49" s="815" t="s">
        <v>1215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1619</v>
      </c>
      <c r="C50" s="850" t="s">
        <v>1216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1216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1620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1623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1621</v>
      </c>
      <c r="C52" s="863" t="s">
        <v>73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73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922</v>
      </c>
      <c r="C53" s="788" t="s">
        <v>1197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1197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1223</v>
      </c>
      <c r="C54" s="869" t="s">
        <v>1224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1224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1622</v>
      </c>
      <c r="C55" s="818" t="s">
        <v>921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921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1029</v>
      </c>
      <c r="C56" s="881" t="s">
        <v>89</v>
      </c>
      <c r="D56" s="881"/>
      <c r="E56" s="882">
        <f>+E57+E58+E62</f>
        <v>1891176</v>
      </c>
      <c r="F56" s="882">
        <f>+F57+F58+F62</f>
        <v>332730</v>
      </c>
      <c r="G56" s="883">
        <f>+G57+G58+G62</f>
        <v>0</v>
      </c>
      <c r="H56" s="884">
        <f>+H57+H58+H62</f>
        <v>332730</v>
      </c>
      <c r="I56" s="885">
        <f>+I57+I58+I62</f>
        <v>0</v>
      </c>
      <c r="J56" s="770"/>
      <c r="K56" s="886" t="s">
        <v>89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1030</v>
      </c>
      <c r="C57" s="858" t="s">
        <v>76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76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904</v>
      </c>
      <c r="C58" s="850" t="s">
        <v>90</v>
      </c>
      <c r="D58" s="849"/>
      <c r="E58" s="891">
        <f>+OTCHET!E383+OTCHET!E391+OTCHET!E396+OTCHET!E399+OTCHET!E402+OTCHET!E405+OTCHET!E406+OTCHET!E409+OTCHET!E422+OTCHET!E423+OTCHET!E424+OTCHET!E425+OTCHET!E426</f>
        <v>1891176</v>
      </c>
      <c r="F58" s="891">
        <f t="shared" si="2"/>
        <v>332730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332730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90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1190</v>
      </c>
      <c r="C59" s="773" t="s">
        <v>1198</v>
      </c>
      <c r="D59" s="851"/>
      <c r="E59" s="895">
        <f>+OTCHET!E422+OTCHET!E423+OTCHET!E424+OTCHET!E425+OTCHET!E426</f>
        <v>60000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1198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78</v>
      </c>
      <c r="C60" s="778" t="s">
        <v>1188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1188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1753</v>
      </c>
      <c r="C62" s="835" t="s">
        <v>1883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1883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1639</v>
      </c>
      <c r="C63" s="908" t="s">
        <v>1221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1221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2013</v>
      </c>
      <c r="C64" s="915"/>
      <c r="D64" s="915"/>
      <c r="E64" s="916">
        <f>+E22-E38+E56-E63</f>
        <v>-356592</v>
      </c>
      <c r="F64" s="916">
        <f>+F22-F38+F56-F63</f>
        <v>314843</v>
      </c>
      <c r="G64" s="917">
        <f>+G22-G38+G56-G63</f>
        <v>0</v>
      </c>
      <c r="H64" s="918">
        <f>+H22-H38+H56-H63</f>
        <v>314843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1222</v>
      </c>
      <c r="C66" s="842" t="s">
        <v>905</v>
      </c>
      <c r="D66" s="842"/>
      <c r="E66" s="925">
        <f>SUM(+E68+E76+E77+E84+E85+E86+E89+E90+E91+E92+E93+E94+E95)</f>
        <v>356592</v>
      </c>
      <c r="F66" s="925">
        <f>SUM(+F68+F76+F77+F84+F85+F86+F89+F90+F91+F92+F93+F94+F95)</f>
        <v>-314843</v>
      </c>
      <c r="G66" s="926">
        <f>SUM(+G68+G76+G77+G84+G85+G86+G89+G90+G91+G92+G93+G94+G95)</f>
        <v>0</v>
      </c>
      <c r="H66" s="927">
        <f>SUM(+H68+H76+H77+H84+H85+H86+H89+H90+H91+H92+H93+H94+H95)</f>
        <v>-314843</v>
      </c>
      <c r="I66" s="927">
        <f>SUM(+I68+I76+I77+I84+I85+I86+I89+I90+I91+I92+I93+I94+I95)</f>
        <v>0</v>
      </c>
      <c r="J66" s="833"/>
      <c r="K66" s="928" t="s">
        <v>905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906</v>
      </c>
      <c r="C68" s="773" t="s">
        <v>924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924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907</v>
      </c>
      <c r="C69" s="829" t="s">
        <v>1199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1199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908</v>
      </c>
      <c r="C70" s="850" t="s">
        <v>1200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1200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909</v>
      </c>
      <c r="C71" s="850" t="s">
        <v>1884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1884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2014</v>
      </c>
      <c r="C72" s="850" t="s">
        <v>1885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1885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910</v>
      </c>
      <c r="C73" s="850" t="s">
        <v>1201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1201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1212</v>
      </c>
      <c r="C74" s="939" t="s">
        <v>1202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1202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912</v>
      </c>
      <c r="C75" s="940" t="s">
        <v>1203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1203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911</v>
      </c>
      <c r="C76" s="858" t="s">
        <v>1886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1886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913</v>
      </c>
      <c r="C77" s="773" t="s">
        <v>925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925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914</v>
      </c>
      <c r="C78" s="829" t="s">
        <v>1204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1204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915</v>
      </c>
      <c r="C79" s="850" t="s">
        <v>1205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1205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2015</v>
      </c>
      <c r="C80" s="850" t="s">
        <v>1206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1206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75</v>
      </c>
      <c r="C82" s="850" t="s">
        <v>1207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1207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74</v>
      </c>
      <c r="C83" s="835" t="s">
        <v>1208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1208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2016</v>
      </c>
      <c r="C84" s="858" t="s">
        <v>1887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1887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2017</v>
      </c>
      <c r="C85" s="850" t="s">
        <v>1888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1888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1894</v>
      </c>
      <c r="C86" s="773" t="s">
        <v>1165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1165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1893</v>
      </c>
      <c r="C87" s="829" t="s">
        <v>1166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1166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917</v>
      </c>
      <c r="C88" s="835" t="s">
        <v>1031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1031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1754</v>
      </c>
      <c r="C89" s="858" t="s">
        <v>1889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1889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1892</v>
      </c>
      <c r="C90" s="850" t="s">
        <v>1209</v>
      </c>
      <c r="D90" s="849"/>
      <c r="E90" s="891">
        <f>+OTCHET!E567+OTCHET!E568+OTCHET!E569+OTCHET!E570+OTCHET!E571+OTCHET!E572</f>
        <v>356592</v>
      </c>
      <c r="F90" s="891">
        <f t="shared" si="5"/>
        <v>356592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356592</v>
      </c>
      <c r="I90" s="893">
        <f>+OTCHET!K567+OTCHET!K568+OTCHET!K569+OTCHET!K570+OTCHET!K571+OTCHET!K572</f>
        <v>0</v>
      </c>
      <c r="J90" s="833"/>
      <c r="K90" s="894" t="s">
        <v>1209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1891</v>
      </c>
      <c r="C91" s="939" t="s">
        <v>1210</v>
      </c>
      <c r="D91" s="939"/>
      <c r="E91" s="812">
        <f>+OTCHET!E573+OTCHET!E574+OTCHET!E575+OTCHET!E576+OTCHET!E577+OTCHET!E578+OTCHET!E579</f>
        <v>0</v>
      </c>
      <c r="F91" s="812">
        <f t="shared" si="5"/>
        <v>-671435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-671435</v>
      </c>
      <c r="I91" s="814">
        <f>+OTCHET!K573+OTCHET!K574+OTCHET!K575+OTCHET!K576+OTCHET!K577+OTCHET!K578+OTCHET!K579</f>
        <v>0</v>
      </c>
      <c r="J91" s="833"/>
      <c r="K91" s="815" t="s">
        <v>1210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1890</v>
      </c>
      <c r="C92" s="850" t="s">
        <v>1211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1211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1217</v>
      </c>
      <c r="C93" s="850" t="s">
        <v>1218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1218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1219</v>
      </c>
      <c r="C94" s="939" t="s">
        <v>1220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1220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2018</v>
      </c>
      <c r="C95" s="773" t="s">
        <v>918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918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164</v>
      </c>
      <c r="C96" s="945" t="s">
        <v>163</v>
      </c>
      <c r="D96" s="945"/>
      <c r="E96" s="1435">
        <f>+OTCHET!E594</f>
        <v>0</v>
      </c>
      <c r="F96" s="1435">
        <f t="shared" si="5"/>
        <v>0</v>
      </c>
      <c r="G96" s="1436">
        <f>+OTCHET!I594</f>
        <v>0</v>
      </c>
      <c r="H96" s="1437">
        <f>+OTCHET!J594</f>
        <v>0</v>
      </c>
      <c r="I96" s="1438">
        <f>+OTCHET!K594</f>
        <v>0</v>
      </c>
      <c r="J96" s="833"/>
      <c r="K96" s="1439" t="s">
        <v>163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1870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1871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1872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1873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1874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1872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1873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2019</v>
      </c>
      <c r="C108" s="964"/>
      <c r="D108" s="964"/>
      <c r="E108" s="965"/>
      <c r="F108" s="965"/>
      <c r="G108" s="1696" t="s">
        <v>2020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1912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1910</v>
      </c>
      <c r="C113" s="958"/>
      <c r="D113" s="958"/>
      <c r="E113" s="969"/>
      <c r="F113" s="969"/>
      <c r="G113" s="686"/>
      <c r="H113" s="971" t="s">
        <v>1913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586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1019</v>
      </c>
      <c r="B1" s="2" t="s">
        <v>1020</v>
      </c>
      <c r="C1" s="2" t="s">
        <v>1021</v>
      </c>
      <c r="D1" s="3" t="s">
        <v>1022</v>
      </c>
      <c r="E1" s="2" t="s">
        <v>1023</v>
      </c>
      <c r="F1" s="2" t="s">
        <v>1024</v>
      </c>
      <c r="G1" s="2" t="s">
        <v>1024</v>
      </c>
      <c r="H1" s="2" t="s">
        <v>1024</v>
      </c>
      <c r="I1" s="2" t="s">
        <v>1024</v>
      </c>
      <c r="J1" s="2" t="s">
        <v>1024</v>
      </c>
      <c r="K1" s="2" t="s">
        <v>1024</v>
      </c>
      <c r="L1" s="2" t="s">
        <v>1024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1" t="s">
        <v>1909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79</v>
      </c>
      <c r="F5" s="103" t="s">
        <v>79</v>
      </c>
      <c r="G5" s="103" t="s">
        <v>79</v>
      </c>
      <c r="H5" s="103" t="s">
        <v>79</v>
      </c>
      <c r="I5" s="103" t="s">
        <v>79</v>
      </c>
      <c r="J5" s="103" t="s">
        <v>79</v>
      </c>
      <c r="K5" s="103" t="s">
        <v>79</v>
      </c>
      <c r="L5" s="103" t="s">
        <v>79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79</v>
      </c>
      <c r="G6" s="103" t="s">
        <v>79</v>
      </c>
      <c r="H6" s="103" t="s">
        <v>79</v>
      </c>
      <c r="I6" s="103" t="s">
        <v>79</v>
      </c>
      <c r="J6" s="103" t="s">
        <v>79</v>
      </c>
      <c r="K6" s="103" t="s">
        <v>79</v>
      </c>
      <c r="L6" s="103" t="s">
        <v>79</v>
      </c>
      <c r="M6" s="7">
        <v>1</v>
      </c>
      <c r="N6" s="108"/>
    </row>
    <row r="7" spans="2:14" ht="15.75" customHeight="1">
      <c r="B7" s="1779" t="str">
        <f>VLOOKUP(E15,SMETKA,2,FALSE)</f>
        <v>ОТЧЕТНИ ДАННИ ПО ЕБК ЗА СМЕТКИТЕ ЗА СРЕДСТВАТА ОТ ЕВРОПЕЙСКИЯ СЪЮЗ - РА</v>
      </c>
      <c r="C7" s="1780"/>
      <c r="D7" s="178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80</v>
      </c>
      <c r="F8" s="113" t="s">
        <v>1869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1"/>
      <c r="C9" s="1782"/>
      <c r="D9" s="1783"/>
      <c r="E9" s="115">
        <v>44197</v>
      </c>
      <c r="F9" s="116">
        <v>44439</v>
      </c>
      <c r="G9" s="113"/>
      <c r="H9" s="1375"/>
      <c r="I9" s="1736"/>
      <c r="J9" s="1737"/>
      <c r="K9" s="113"/>
      <c r="L9" s="113"/>
      <c r="M9" s="7">
        <v>1</v>
      </c>
      <c r="N9" s="108"/>
    </row>
    <row r="10" spans="2:14" ht="15">
      <c r="B10" s="117" t="s">
        <v>1833</v>
      </c>
      <c r="C10" s="103"/>
      <c r="D10" s="104"/>
      <c r="E10" s="113"/>
      <c r="F10" s="1554" t="str">
        <f>VLOOKUP(F9,DateName,2,FALSE)</f>
        <v>август</v>
      </c>
      <c r="G10" s="113"/>
      <c r="H10" s="114"/>
      <c r="I10" s="1738" t="s">
        <v>2002</v>
      </c>
      <c r="J10" s="17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9"/>
      <c r="J11" s="1739"/>
      <c r="K11" s="113"/>
      <c r="L11" s="113"/>
      <c r="M11" s="7">
        <v>1</v>
      </c>
      <c r="N11" s="108"/>
    </row>
    <row r="12" spans="2:14" ht="27" customHeight="1">
      <c r="B12" s="1763" t="str">
        <f>VLOOKUP(F12,PRBK,2,FALSE)</f>
        <v>Момчилград</v>
      </c>
      <c r="C12" s="1764"/>
      <c r="D12" s="1765"/>
      <c r="E12" s="118" t="s">
        <v>1996</v>
      </c>
      <c r="F12" s="1538" t="s">
        <v>697</v>
      </c>
      <c r="G12" s="113"/>
      <c r="H12" s="114"/>
      <c r="I12" s="1739"/>
      <c r="J12" s="1739"/>
      <c r="K12" s="113"/>
      <c r="L12" s="113"/>
      <c r="M12" s="7">
        <v>1</v>
      </c>
      <c r="N12" s="108"/>
    </row>
    <row r="13" spans="2:14" ht="18" customHeight="1">
      <c r="B13" s="119" t="s">
        <v>1834</v>
      </c>
      <c r="C13" s="103"/>
      <c r="D13" s="104"/>
      <c r="E13" s="120"/>
      <c r="F13" s="114"/>
      <c r="G13" s="114" t="s">
        <v>79</v>
      </c>
      <c r="H13" s="121"/>
      <c r="I13" s="122"/>
      <c r="J13" s="123"/>
      <c r="K13" s="123" t="s">
        <v>79</v>
      </c>
      <c r="L13" s="123" t="s">
        <v>79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1925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5" t="s">
        <v>1711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1926</v>
      </c>
      <c r="E19" s="1715" t="s">
        <v>1690</v>
      </c>
      <c r="F19" s="1716"/>
      <c r="G19" s="1716"/>
      <c r="H19" s="1717"/>
      <c r="I19" s="1787" t="s">
        <v>1691</v>
      </c>
      <c r="J19" s="1788"/>
      <c r="K19" s="1788"/>
      <c r="L19" s="1789"/>
      <c r="M19" s="7">
        <v>1</v>
      </c>
      <c r="N19" s="108"/>
    </row>
    <row r="20" spans="2:14" ht="49.5" customHeight="1">
      <c r="B20" s="134" t="s">
        <v>916</v>
      </c>
      <c r="C20" s="135" t="s">
        <v>82</v>
      </c>
      <c r="D20" s="136" t="s">
        <v>1927</v>
      </c>
      <c r="E20" s="137" t="s">
        <v>1997</v>
      </c>
      <c r="F20" s="1367" t="s">
        <v>1837</v>
      </c>
      <c r="G20" s="1368" t="s">
        <v>1838</v>
      </c>
      <c r="H20" s="1369" t="s">
        <v>1836</v>
      </c>
      <c r="I20" s="1551" t="s">
        <v>1998</v>
      </c>
      <c r="J20" s="1552" t="s">
        <v>1999</v>
      </c>
      <c r="K20" s="1553" t="s">
        <v>2000</v>
      </c>
      <c r="L20" s="1376" t="s">
        <v>2001</v>
      </c>
      <c r="M20" s="7">
        <v>1</v>
      </c>
      <c r="N20" s="138"/>
    </row>
    <row r="21" spans="2:14" ht="18.75">
      <c r="B21" s="139"/>
      <c r="C21" s="140"/>
      <c r="D21" s="141" t="s">
        <v>83</v>
      </c>
      <c r="E21" s="142" t="s">
        <v>1025</v>
      </c>
      <c r="F21" s="143" t="s">
        <v>1026</v>
      </c>
      <c r="G21" s="144" t="s">
        <v>1751</v>
      </c>
      <c r="H21" s="145" t="s">
        <v>1752</v>
      </c>
      <c r="I21" s="143" t="s">
        <v>1731</v>
      </c>
      <c r="J21" s="144" t="s">
        <v>1902</v>
      </c>
      <c r="K21" s="145" t="s">
        <v>1903</v>
      </c>
      <c r="L21" s="1377" t="s">
        <v>1904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7" t="s">
        <v>84</v>
      </c>
      <c r="D22" s="177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85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1700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1701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1702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1703</v>
      </c>
      <c r="E27" s="314">
        <f>F27+G27+H27</f>
        <v>0</v>
      </c>
      <c r="F27" s="1433">
        <v>0</v>
      </c>
      <c r="G27" s="1434">
        <v>0</v>
      </c>
      <c r="H27" s="166">
        <v>0</v>
      </c>
      <c r="I27" s="1433">
        <v>0</v>
      </c>
      <c r="J27" s="143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7" t="s">
        <v>86</v>
      </c>
      <c r="D28" s="1778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87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977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978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979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7" t="s">
        <v>980</v>
      </c>
      <c r="D33" s="1778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981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982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1928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1704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1755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7" t="s">
        <v>975</v>
      </c>
      <c r="D39" s="1778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983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984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985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986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1905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1906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1929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987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988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989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990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991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992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993</v>
      </c>
      <c r="E53" s="281">
        <f t="shared" si="3"/>
        <v>0</v>
      </c>
      <c r="F53" s="485">
        <v>0</v>
      </c>
      <c r="G53" s="1567"/>
      <c r="H53" s="154">
        <v>0</v>
      </c>
      <c r="I53" s="485">
        <v>0</v>
      </c>
      <c r="J53" s="156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994</v>
      </c>
      <c r="E54" s="295">
        <f t="shared" si="3"/>
        <v>0</v>
      </c>
      <c r="F54" s="487">
        <v>0</v>
      </c>
      <c r="G54" s="1568"/>
      <c r="H54" s="160">
        <v>0</v>
      </c>
      <c r="I54" s="487">
        <v>0</v>
      </c>
      <c r="J54" s="156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995</v>
      </c>
      <c r="E55" s="295">
        <f t="shared" si="3"/>
        <v>0</v>
      </c>
      <c r="F55" s="487">
        <v>0</v>
      </c>
      <c r="G55" s="1568"/>
      <c r="H55" s="160">
        <v>0</v>
      </c>
      <c r="I55" s="487">
        <v>0</v>
      </c>
      <c r="J55" s="156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996</v>
      </c>
      <c r="E56" s="295">
        <f t="shared" si="3"/>
        <v>0</v>
      </c>
      <c r="F56" s="487">
        <v>0</v>
      </c>
      <c r="G56" s="1568"/>
      <c r="H56" s="160">
        <v>0</v>
      </c>
      <c r="I56" s="487">
        <v>0</v>
      </c>
      <c r="J56" s="156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997</v>
      </c>
      <c r="E57" s="287">
        <f t="shared" si="3"/>
        <v>0</v>
      </c>
      <c r="F57" s="489">
        <v>0</v>
      </c>
      <c r="G57" s="1569"/>
      <c r="H57" s="175">
        <v>0</v>
      </c>
      <c r="I57" s="489">
        <v>0</v>
      </c>
      <c r="J57" s="156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998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999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1000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1001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1002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1003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1004</v>
      </c>
      <c r="D64" s="183"/>
      <c r="E64" s="1336">
        <f t="shared" si="3"/>
        <v>0</v>
      </c>
      <c r="F64" s="1430">
        <v>0</v>
      </c>
      <c r="G64" s="1431">
        <v>0</v>
      </c>
      <c r="H64" s="1432">
        <v>0</v>
      </c>
      <c r="I64" s="1430">
        <v>0</v>
      </c>
      <c r="J64" s="1431">
        <v>0</v>
      </c>
      <c r="K64" s="1432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1005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1006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1576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1007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1705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1008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1009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507</v>
      </c>
      <c r="D72" s="183"/>
      <c r="E72" s="1336">
        <f t="shared" si="3"/>
        <v>0</v>
      </c>
      <c r="F72" s="1430">
        <v>0</v>
      </c>
      <c r="G72" s="1431">
        <v>0</v>
      </c>
      <c r="H72" s="1432">
        <v>0</v>
      </c>
      <c r="I72" s="1430">
        <v>0</v>
      </c>
      <c r="J72" s="1431">
        <v>0</v>
      </c>
      <c r="K72" s="1432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1010</v>
      </c>
      <c r="D73" s="183"/>
      <c r="E73" s="1336">
        <f t="shared" si="3"/>
        <v>0</v>
      </c>
      <c r="F73" s="1430">
        <v>0</v>
      </c>
      <c r="G73" s="189"/>
      <c r="H73" s="1432">
        <v>0</v>
      </c>
      <c r="I73" s="1430">
        <v>0</v>
      </c>
      <c r="J73" s="189"/>
      <c r="K73" s="1432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1011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1012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1013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1014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1015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1016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1017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133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134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135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2"/>
      <c r="B87" s="192"/>
      <c r="C87" s="156">
        <v>2417</v>
      </c>
      <c r="D87" s="633" t="s">
        <v>1607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136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137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138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139</v>
      </c>
      <c r="E91" s="281">
        <f t="shared" si="3"/>
        <v>0</v>
      </c>
      <c r="F91" s="152"/>
      <c r="G91" s="1613"/>
      <c r="H91" s="154">
        <v>0</v>
      </c>
      <c r="I91" s="152"/>
      <c r="J91" s="161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1035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1036</v>
      </c>
      <c r="D93" s="183"/>
      <c r="E93" s="1336">
        <f t="shared" si="3"/>
        <v>0</v>
      </c>
      <c r="F93" s="1430">
        <v>0</v>
      </c>
      <c r="G93" s="1431">
        <v>0</v>
      </c>
      <c r="H93" s="1432">
        <v>0</v>
      </c>
      <c r="I93" s="1430">
        <v>0</v>
      </c>
      <c r="J93" s="1431">
        <v>0</v>
      </c>
      <c r="K93" s="1432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1037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1038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1039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1040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1041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1042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1043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1044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147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148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149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1112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1896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1686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1608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1897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156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157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158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159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1931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1765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1766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1767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1768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1769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1113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1773</v>
      </c>
      <c r="D137" s="183"/>
      <c r="E137" s="1336">
        <f t="shared" si="26"/>
        <v>0</v>
      </c>
      <c r="F137" s="1430">
        <v>0</v>
      </c>
      <c r="G137" s="189"/>
      <c r="H137" s="1432">
        <v>0</v>
      </c>
      <c r="I137" s="1430">
        <v>0</v>
      </c>
      <c r="J137" s="189"/>
      <c r="K137" s="1432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1774</v>
      </c>
      <c r="D138" s="183"/>
      <c r="E138" s="1336">
        <f t="shared" si="26"/>
        <v>0</v>
      </c>
      <c r="F138" s="1430">
        <v>0</v>
      </c>
      <c r="G138" s="1562">
        <v>0</v>
      </c>
      <c r="H138" s="1432">
        <v>0</v>
      </c>
      <c r="I138" s="1430">
        <v>0</v>
      </c>
      <c r="J138" s="1562">
        <v>0</v>
      </c>
      <c r="K138" s="1432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1184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1185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1186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1187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1935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1936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1937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1938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1939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1577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1578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1114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1115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1116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1117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1118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1119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1120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1121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1941</v>
      </c>
      <c r="C169" s="208" t="s">
        <v>1775</v>
      </c>
      <c r="D169" s="209" t="s">
        <v>1942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8">
        <v>113</v>
      </c>
      <c r="B170" s="1579"/>
      <c r="C170" s="1578"/>
      <c r="D170" s="1580" t="s">
        <v>1586</v>
      </c>
      <c r="E170" s="1565">
        <v>0</v>
      </c>
      <c r="F170" s="1565">
        <v>0</v>
      </c>
      <c r="G170" s="159"/>
      <c r="H170" s="1566">
        <v>0</v>
      </c>
      <c r="I170" s="1565">
        <v>0</v>
      </c>
      <c r="J170" s="159"/>
      <c r="K170" s="1566">
        <v>0</v>
      </c>
      <c r="L170" s="156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5" t="str">
        <f>$B$7</f>
        <v>ОТЧЕТНИ ДАННИ ПО ЕБК ЗА СМЕТКИТЕ ЗА СРЕДСТВАТА ОТ ЕВРОПЕЙСКИЯ СЪЮЗ - РА</v>
      </c>
      <c r="C174" s="1776"/>
      <c r="D174" s="177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80</v>
      </c>
      <c r="F175" s="225" t="s">
        <v>1869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5">
        <f>$B$9</f>
        <v>0</v>
      </c>
      <c r="C176" s="1726"/>
      <c r="D176" s="1727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3" t="str">
        <f>$B$12</f>
        <v>Момчилград</v>
      </c>
      <c r="C179" s="1764"/>
      <c r="D179" s="1765"/>
      <c r="E179" s="231" t="s">
        <v>1924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1925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81</v>
      </c>
      <c r="I182" s="244"/>
      <c r="J182" s="244"/>
      <c r="K182" s="244"/>
      <c r="L182" s="1337" t="s">
        <v>81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1776</v>
      </c>
      <c r="E183" s="1715" t="s">
        <v>1692</v>
      </c>
      <c r="F183" s="1716"/>
      <c r="G183" s="1716"/>
      <c r="H183" s="1717"/>
      <c r="I183" s="1718" t="s">
        <v>1693</v>
      </c>
      <c r="J183" s="1719"/>
      <c r="K183" s="1719"/>
      <c r="L183" s="1720"/>
      <c r="M183" s="7">
        <v>1</v>
      </c>
      <c r="N183" s="224"/>
    </row>
    <row r="184" spans="2:14" s="10" customFormat="1" ht="44.25" customHeight="1" thickBot="1">
      <c r="B184" s="250" t="s">
        <v>916</v>
      </c>
      <c r="C184" s="251" t="s">
        <v>82</v>
      </c>
      <c r="D184" s="252" t="s">
        <v>292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1777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1" t="s">
        <v>1778</v>
      </c>
      <c r="D187" s="172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1779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6" t="s">
        <v>1781</v>
      </c>
      <c r="D190" s="170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08" t="s">
        <v>1045</v>
      </c>
      <c r="D196" s="170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1046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1905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1047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1048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1907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1049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0" t="s">
        <v>1050</v>
      </c>
      <c r="D204" s="17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6" t="s">
        <v>1051</v>
      </c>
      <c r="D205" s="1707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1052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1053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1054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1055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1056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1057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1058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1059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1060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1061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1908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1062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1835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1063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1155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1064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1" t="s">
        <v>1122</v>
      </c>
      <c r="D223" s="169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1945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1946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1947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1" t="s">
        <v>1756</v>
      </c>
      <c r="D227" s="169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1065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1066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1067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1068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1069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1" t="s">
        <v>1070</v>
      </c>
      <c r="D233" s="169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1156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1071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1" t="s">
        <v>1072</v>
      </c>
      <c r="D236" s="169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4" t="s">
        <v>1073</v>
      </c>
      <c r="D237" s="170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4" t="s">
        <v>1074</v>
      </c>
      <c r="D238" s="170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4" t="s">
        <v>1291</v>
      </c>
      <c r="D239" s="170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1" t="s">
        <v>1075</v>
      </c>
      <c r="D240" s="169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1076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1077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1078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1079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1080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1081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1082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1083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1292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1689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1" t="s">
        <v>1084</v>
      </c>
      <c r="D255" s="169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1" t="s">
        <v>1085</v>
      </c>
      <c r="D256" s="169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1" t="s">
        <v>1086</v>
      </c>
      <c r="D257" s="169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1" t="s">
        <v>1087</v>
      </c>
      <c r="D258" s="169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1088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1089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1090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1091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1092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1093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1" t="s">
        <v>1296</v>
      </c>
      <c r="D265" s="169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1094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1095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1096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1" t="s">
        <v>1293</v>
      </c>
      <c r="D269" s="169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1" t="s">
        <v>1294</v>
      </c>
      <c r="D270" s="169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4" t="s">
        <v>1097</v>
      </c>
      <c r="D271" s="170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1" t="s">
        <v>1123</v>
      </c>
      <c r="D272" s="169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1124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1125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9" t="s">
        <v>1098</v>
      </c>
      <c r="D275" s="1700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17887</v>
      </c>
      <c r="K275" s="276">
        <f t="shared" si="68"/>
        <v>0</v>
      </c>
      <c r="L275" s="310">
        <f t="shared" si="68"/>
        <v>17887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699" t="s">
        <v>1099</v>
      </c>
      <c r="D276" s="1700"/>
      <c r="E276" s="310">
        <f t="shared" si="68"/>
        <v>354480</v>
      </c>
      <c r="F276" s="274">
        <f t="shared" si="68"/>
        <v>0</v>
      </c>
      <c r="G276" s="275">
        <f t="shared" si="68"/>
        <v>354480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1100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1101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233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235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236</v>
      </c>
      <c r="E282" s="295">
        <f t="shared" si="69"/>
        <v>120000</v>
      </c>
      <c r="F282" s="296">
        <f t="shared" si="69"/>
        <v>0</v>
      </c>
      <c r="G282" s="297">
        <f t="shared" si="69"/>
        <v>120000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237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9" t="s">
        <v>238</v>
      </c>
      <c r="D284" s="170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1157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239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9" t="s">
        <v>1720</v>
      </c>
      <c r="D287" s="170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1" t="s">
        <v>1721</v>
      </c>
      <c r="D288" s="169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2" t="s">
        <v>1948</v>
      </c>
      <c r="D293" s="17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1726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1727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1728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7" t="s">
        <v>1729</v>
      </c>
      <c r="D297" s="169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1941</v>
      </c>
      <c r="C301" s="392" t="s">
        <v>1775</v>
      </c>
      <c r="D301" s="393" t="s">
        <v>1949</v>
      </c>
      <c r="E301" s="394">
        <f aca="true" t="shared" si="77" ref="E301:L301">SUMIF($C$607:$C$12313,$C301,E$607:E$12313)</f>
        <v>2247768</v>
      </c>
      <c r="F301" s="395">
        <f t="shared" si="77"/>
        <v>0</v>
      </c>
      <c r="G301" s="396">
        <f t="shared" si="77"/>
        <v>2247768</v>
      </c>
      <c r="H301" s="397">
        <f t="shared" si="77"/>
        <v>0</v>
      </c>
      <c r="I301" s="395">
        <f t="shared" si="77"/>
        <v>0</v>
      </c>
      <c r="J301" s="396">
        <f t="shared" si="77"/>
        <v>17887</v>
      </c>
      <c r="K301" s="397">
        <f t="shared" si="77"/>
        <v>0</v>
      </c>
      <c r="L301" s="394">
        <f t="shared" si="77"/>
        <v>17887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4"/>
      <c r="C306" s="1769"/>
      <c r="D306" s="176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8"/>
      <c r="C308" s="1769"/>
      <c r="D308" s="176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8"/>
      <c r="C311" s="1769"/>
      <c r="D311" s="176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0"/>
      <c r="C344" s="1770"/>
      <c r="D344" s="177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3" t="str">
        <f>$B$7</f>
        <v>ОТЧЕТНИ ДАННИ ПО ЕБК ЗА СМЕТКИТЕ ЗА СРЕДСТВАТА ОТ ЕВРОПЕЙСКИЯ СЪЮЗ - РА</v>
      </c>
      <c r="C348" s="1773"/>
      <c r="D348" s="177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1923</v>
      </c>
      <c r="F349" s="405" t="s">
        <v>1869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5">
        <f>$B$9</f>
        <v>0</v>
      </c>
      <c r="C350" s="1726"/>
      <c r="D350" s="1727"/>
      <c r="E350" s="115">
        <f>$E$9</f>
        <v>44197</v>
      </c>
      <c r="F350" s="406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3" t="str">
        <f>$B$12</f>
        <v>Момчилград</v>
      </c>
      <c r="C353" s="1764"/>
      <c r="D353" s="1765"/>
      <c r="E353" s="409" t="s">
        <v>1924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81</v>
      </c>
      <c r="I356" s="244"/>
      <c r="J356" s="244"/>
      <c r="K356" s="244"/>
      <c r="L356" s="246" t="s">
        <v>81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1950</v>
      </c>
      <c r="E357" s="1790" t="s">
        <v>1694</v>
      </c>
      <c r="F357" s="1791"/>
      <c r="G357" s="1791"/>
      <c r="H357" s="1792"/>
      <c r="I357" s="417" t="s">
        <v>1695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916</v>
      </c>
      <c r="C358" s="422" t="s">
        <v>82</v>
      </c>
      <c r="D358" s="423" t="s">
        <v>292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1951</v>
      </c>
      <c r="C359" s="429"/>
      <c r="D359" s="430" t="s">
        <v>293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1" t="s">
        <v>1126</v>
      </c>
      <c r="D361" s="1772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1127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1128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1181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1182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1129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1130</v>
      </c>
      <c r="E367" s="1341">
        <f t="shared" si="81"/>
        <v>0</v>
      </c>
      <c r="F367" s="1424">
        <v>0</v>
      </c>
      <c r="G367" s="1425">
        <v>0</v>
      </c>
      <c r="H367" s="450">
        <v>0</v>
      </c>
      <c r="I367" s="1424">
        <v>0</v>
      </c>
      <c r="J367" s="1425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1131</v>
      </c>
      <c r="E368" s="1342">
        <f t="shared" si="81"/>
        <v>0</v>
      </c>
      <c r="F368" s="1426">
        <v>0</v>
      </c>
      <c r="G368" s="1427">
        <v>0</v>
      </c>
      <c r="H368" s="455">
        <v>0</v>
      </c>
      <c r="I368" s="1426">
        <v>0</v>
      </c>
      <c r="J368" s="1427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1132</v>
      </c>
      <c r="E369" s="1341">
        <f t="shared" si="81"/>
        <v>0</v>
      </c>
      <c r="F369" s="1424">
        <v>0</v>
      </c>
      <c r="G369" s="1425">
        <v>0</v>
      </c>
      <c r="H369" s="450">
        <v>0</v>
      </c>
      <c r="I369" s="1424">
        <v>0</v>
      </c>
      <c r="J369" s="1425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1133</v>
      </c>
      <c r="E370" s="1342">
        <f t="shared" si="81"/>
        <v>0</v>
      </c>
      <c r="F370" s="1426">
        <v>0</v>
      </c>
      <c r="G370" s="1427">
        <v>0</v>
      </c>
      <c r="H370" s="455">
        <v>0</v>
      </c>
      <c r="I370" s="1426">
        <v>0</v>
      </c>
      <c r="J370" s="1427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1134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1135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1136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1158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0" t="s">
        <v>1137</v>
      </c>
      <c r="D375" s="174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1952</v>
      </c>
      <c r="E376" s="1344">
        <f t="shared" si="81"/>
        <v>0</v>
      </c>
      <c r="F376" s="1602">
        <v>0</v>
      </c>
      <c r="G376" s="1610">
        <v>0</v>
      </c>
      <c r="H376" s="1601">
        <v>0</v>
      </c>
      <c r="I376" s="1602">
        <v>0</v>
      </c>
      <c r="J376" s="1610">
        <v>0</v>
      </c>
      <c r="K376" s="1601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1953</v>
      </c>
      <c r="E377" s="1342">
        <f t="shared" si="81"/>
        <v>0</v>
      </c>
      <c r="F377" s="1611"/>
      <c r="G377" s="1609">
        <v>0</v>
      </c>
      <c r="H377" s="455">
        <v>0</v>
      </c>
      <c r="I377" s="1611"/>
      <c r="J377" s="1609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1954</v>
      </c>
      <c r="E378" s="1340">
        <f t="shared" si="81"/>
        <v>0</v>
      </c>
      <c r="F378" s="1612">
        <v>0</v>
      </c>
      <c r="G378" s="159"/>
      <c r="H378" s="160">
        <v>0</v>
      </c>
      <c r="I378" s="1612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1138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1642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1641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1574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0" t="s">
        <v>1159</v>
      </c>
      <c r="D383" s="174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1139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1102</v>
      </c>
      <c r="E385" s="1341">
        <f t="shared" si="81"/>
        <v>0</v>
      </c>
      <c r="F385" s="1424">
        <v>0</v>
      </c>
      <c r="G385" s="1425">
        <v>0</v>
      </c>
      <c r="H385" s="450">
        <v>0</v>
      </c>
      <c r="I385" s="1424">
        <v>0</v>
      </c>
      <c r="J385" s="1425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1160</v>
      </c>
      <c r="E386" s="1342">
        <f t="shared" si="81"/>
        <v>0</v>
      </c>
      <c r="F386" s="1426">
        <v>0</v>
      </c>
      <c r="G386" s="1427">
        <v>0</v>
      </c>
      <c r="H386" s="455">
        <v>0</v>
      </c>
      <c r="I386" s="1426">
        <v>0</v>
      </c>
      <c r="J386" s="1427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1161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0" t="s">
        <v>1103</v>
      </c>
      <c r="D388" s="174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1177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1178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0" t="s">
        <v>1104</v>
      </c>
      <c r="D391" s="1741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1732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1733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213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1105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0" t="s">
        <v>1106</v>
      </c>
      <c r="D396" s="174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1575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1687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0" t="s">
        <v>1107</v>
      </c>
      <c r="D399" s="1741"/>
      <c r="E399" s="1338">
        <f aca="true" t="shared" si="89" ref="E399:L399">SUM(E400:E401)</f>
        <v>1831176</v>
      </c>
      <c r="F399" s="458">
        <f t="shared" si="89"/>
        <v>0</v>
      </c>
      <c r="G399" s="472">
        <f t="shared" si="89"/>
        <v>1831176</v>
      </c>
      <c r="H399" s="444">
        <f>SUM(H400:H401)</f>
        <v>0</v>
      </c>
      <c r="I399" s="458">
        <f t="shared" si="89"/>
        <v>0</v>
      </c>
      <c r="J399" s="443">
        <f t="shared" si="89"/>
        <v>332730</v>
      </c>
      <c r="K399" s="444">
        <f>SUM(K400:K401)</f>
        <v>0</v>
      </c>
      <c r="L399" s="1338">
        <f t="shared" si="89"/>
        <v>332730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1575</v>
      </c>
      <c r="E400" s="1339">
        <f t="shared" si="81"/>
        <v>1831176</v>
      </c>
      <c r="F400" s="158"/>
      <c r="G400" s="159">
        <v>1831176</v>
      </c>
      <c r="H400" s="154">
        <v>0</v>
      </c>
      <c r="I400" s="158"/>
      <c r="J400" s="159">
        <v>332730</v>
      </c>
      <c r="K400" s="154">
        <v>0</v>
      </c>
      <c r="L400" s="1339">
        <f>I400+J400+K400</f>
        <v>332730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1179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0" t="s">
        <v>1955</v>
      </c>
      <c r="D402" s="174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1180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1179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0" t="s">
        <v>1715</v>
      </c>
      <c r="D405" s="1741"/>
      <c r="E405" s="1338">
        <f t="shared" si="81"/>
        <v>0</v>
      </c>
      <c r="F405" s="482"/>
      <c r="G405" s="483"/>
      <c r="H405" s="1422">
        <v>0</v>
      </c>
      <c r="I405" s="482"/>
      <c r="J405" s="483"/>
      <c r="K405" s="1422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0" t="s">
        <v>1716</v>
      </c>
      <c r="D406" s="174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1108</v>
      </c>
      <c r="E407" s="1339">
        <f t="shared" si="81"/>
        <v>0</v>
      </c>
      <c r="F407" s="485">
        <v>0</v>
      </c>
      <c r="G407" s="1572">
        <v>0</v>
      </c>
      <c r="H407" s="154">
        <v>0</v>
      </c>
      <c r="I407" s="485">
        <v>0</v>
      </c>
      <c r="J407" s="1572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1109</v>
      </c>
      <c r="E408" s="1343">
        <f t="shared" si="81"/>
        <v>0</v>
      </c>
      <c r="F408" s="1570">
        <v>0</v>
      </c>
      <c r="G408" s="1571">
        <v>0</v>
      </c>
      <c r="H408" s="471">
        <v>0</v>
      </c>
      <c r="I408" s="1570">
        <v>0</v>
      </c>
      <c r="J408" s="1571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0" t="s">
        <v>1734</v>
      </c>
      <c r="D409" s="174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1735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1162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0" t="s">
        <v>1110</v>
      </c>
      <c r="D412" s="174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1736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1717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1018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1956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1737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1738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1941</v>
      </c>
      <c r="C419" s="492" t="s">
        <v>1775</v>
      </c>
      <c r="D419" s="493" t="s">
        <v>1957</v>
      </c>
      <c r="E419" s="511">
        <f aca="true" t="shared" si="95" ref="E419:L419">SUM(E361,E375,E383,E388,E391,E396,E399,E402,E405,E406,E409,E412)</f>
        <v>1831176</v>
      </c>
      <c r="F419" s="494">
        <f t="shared" si="95"/>
        <v>0</v>
      </c>
      <c r="G419" s="495">
        <f t="shared" si="95"/>
        <v>1831176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332730</v>
      </c>
      <c r="K419" s="514">
        <f>SUM(K361,K375,K383,K388,K391,K396,K399,K402,K405,K406,K409,K412)</f>
        <v>0</v>
      </c>
      <c r="L419" s="511">
        <f t="shared" si="95"/>
        <v>332730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1958</v>
      </c>
      <c r="C420" s="497"/>
      <c r="D420" s="498" t="s">
        <v>294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0" t="s">
        <v>1801</v>
      </c>
      <c r="D422" s="1741"/>
      <c r="E422" s="1338">
        <f>F422+G422+H422</f>
        <v>0</v>
      </c>
      <c r="F422" s="1420">
        <v>0</v>
      </c>
      <c r="G422" s="1564">
        <v>0</v>
      </c>
      <c r="H422" s="1422">
        <v>0</v>
      </c>
      <c r="I422" s="1420">
        <v>0</v>
      </c>
      <c r="J422" s="1564">
        <v>0</v>
      </c>
      <c r="K422" s="1422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0" t="s">
        <v>1739</v>
      </c>
      <c r="D423" s="1741"/>
      <c r="E423" s="1338">
        <f>F423+G423+H423</f>
        <v>0</v>
      </c>
      <c r="F423" s="1420">
        <v>0</v>
      </c>
      <c r="G423" s="1564">
        <v>0</v>
      </c>
      <c r="H423" s="1422">
        <v>0</v>
      </c>
      <c r="I423" s="1420">
        <v>0</v>
      </c>
      <c r="J423" s="1564">
        <v>0</v>
      </c>
      <c r="K423" s="1422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0" t="s">
        <v>1111</v>
      </c>
      <c r="D424" s="1741"/>
      <c r="E424" s="1338">
        <f>F424+G424+H424</f>
        <v>60000</v>
      </c>
      <c r="F424" s="482"/>
      <c r="G424" s="483">
        <v>60000</v>
      </c>
      <c r="H424" s="1422">
        <v>0</v>
      </c>
      <c r="I424" s="482"/>
      <c r="J424" s="483"/>
      <c r="K424" s="1422">
        <v>0</v>
      </c>
      <c r="L424" s="1338">
        <f>I424+J424+K424</f>
        <v>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0" t="s">
        <v>1718</v>
      </c>
      <c r="D425" s="1741"/>
      <c r="E425" s="1338">
        <f>F425+G425+H425</f>
        <v>0</v>
      </c>
      <c r="F425" s="482"/>
      <c r="G425" s="483"/>
      <c r="H425" s="1563">
        <v>0</v>
      </c>
      <c r="I425" s="482"/>
      <c r="J425" s="483"/>
      <c r="K425" s="1563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0" t="s">
        <v>1959</v>
      </c>
      <c r="D426" s="174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1740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1960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1941</v>
      </c>
      <c r="C429" s="509" t="s">
        <v>1775</v>
      </c>
      <c r="D429" s="510" t="s">
        <v>1961</v>
      </c>
      <c r="E429" s="511">
        <f aca="true" t="shared" si="97" ref="E429:L429">SUM(E422,E423,E424,E425,E426)</f>
        <v>60000</v>
      </c>
      <c r="F429" s="512">
        <f t="shared" si="97"/>
        <v>0</v>
      </c>
      <c r="G429" s="513">
        <f t="shared" si="97"/>
        <v>60000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6" t="str">
        <f>$B$7</f>
        <v>ОТЧЕТНИ ДАННИ ПО ЕБК ЗА СМЕТКИТЕ ЗА СРЕДСТВАТА ОТ ЕВРОПЕЙСКИЯ СЪЮЗ - РА</v>
      </c>
      <c r="C433" s="1767"/>
      <c r="D433" s="176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1923</v>
      </c>
      <c r="F434" s="405" t="s">
        <v>1869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5">
        <f>$B$9</f>
        <v>0</v>
      </c>
      <c r="C435" s="1726"/>
      <c r="D435" s="1727"/>
      <c r="E435" s="115">
        <f>$E$9</f>
        <v>44197</v>
      </c>
      <c r="F435" s="406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3" t="str">
        <f>$B$12</f>
        <v>Момчилград</v>
      </c>
      <c r="C438" s="1764"/>
      <c r="D438" s="1765"/>
      <c r="E438" s="409" t="s">
        <v>1924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1925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81</v>
      </c>
      <c r="I441" s="244"/>
      <c r="J441" s="244"/>
      <c r="K441" s="244"/>
      <c r="L441" s="1337" t="s">
        <v>81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15" t="s">
        <v>1696</v>
      </c>
      <c r="F442" s="1716"/>
      <c r="G442" s="1716"/>
      <c r="H442" s="1717"/>
      <c r="I442" s="521" t="s">
        <v>1697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1919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1920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1921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314843</v>
      </c>
      <c r="K445" s="547">
        <f t="shared" si="99"/>
        <v>0</v>
      </c>
      <c r="L445" s="548">
        <f t="shared" si="99"/>
        <v>314843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1922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-314843</v>
      </c>
      <c r="K446" s="554">
        <f t="shared" si="100"/>
        <v>0</v>
      </c>
      <c r="L446" s="555">
        <f>+L597</f>
        <v>-314843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3" t="str">
        <f>$B$7</f>
        <v>ОТЧЕТНИ ДАННИ ПО ЕБК ЗА СМЕТКИТЕ ЗА СРЕДСТВАТА ОТ ЕВРОПЕЙСКИЯ СЪЮЗ - РА</v>
      </c>
      <c r="C449" s="1724"/>
      <c r="D449" s="17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1923</v>
      </c>
      <c r="F450" s="405" t="s">
        <v>1869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5">
        <f>$B$9</f>
        <v>0</v>
      </c>
      <c r="C451" s="1726"/>
      <c r="D451" s="1727"/>
      <c r="E451" s="115">
        <f>$E$9</f>
        <v>44197</v>
      </c>
      <c r="F451" s="406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3" t="str">
        <f>$B$12</f>
        <v>Момчилград</v>
      </c>
      <c r="C454" s="1764"/>
      <c r="D454" s="1765"/>
      <c r="E454" s="409" t="s">
        <v>1924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1925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81</v>
      </c>
      <c r="I457" s="244"/>
      <c r="J457" s="244"/>
      <c r="K457" s="244"/>
      <c r="L457" s="1337" t="s">
        <v>81</v>
      </c>
      <c r="M457" s="7">
        <v>1</v>
      </c>
      <c r="N457" s="517"/>
    </row>
    <row r="458" spans="1:14" ht="22.5" customHeight="1">
      <c r="A458" s="23"/>
      <c r="B458" s="560" t="s">
        <v>1962</v>
      </c>
      <c r="C458" s="561"/>
      <c r="D458" s="562"/>
      <c r="E458" s="1784" t="s">
        <v>1698</v>
      </c>
      <c r="F458" s="1785"/>
      <c r="G458" s="1785"/>
      <c r="H458" s="1786"/>
      <c r="I458" s="563" t="s">
        <v>1699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916</v>
      </c>
      <c r="C459" s="567" t="s">
        <v>82</v>
      </c>
      <c r="D459" s="568" t="s">
        <v>292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1730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45" t="s">
        <v>1802</v>
      </c>
      <c r="D461" s="1746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1719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1803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1804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6" t="s">
        <v>1805</v>
      </c>
      <c r="D465" s="1756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1806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1807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6" t="s">
        <v>1589</v>
      </c>
      <c r="D468" s="1756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1590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1591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45" t="s">
        <v>1808</v>
      </c>
      <c r="D471" s="1746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1809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1810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1811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1812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1813</v>
      </c>
      <c r="E476" s="1340">
        <f t="shared" si="107"/>
        <v>0</v>
      </c>
      <c r="F476" s="1560">
        <v>0</v>
      </c>
      <c r="G476" s="1560">
        <v>0</v>
      </c>
      <c r="H476" s="584">
        <v>0</v>
      </c>
      <c r="I476" s="1560">
        <v>0</v>
      </c>
      <c r="J476" s="1560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1814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57" t="s">
        <v>1815</v>
      </c>
      <c r="D478" s="1758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1816</v>
      </c>
      <c r="E479" s="1353">
        <f>F479+G479+H479</f>
        <v>0</v>
      </c>
      <c r="F479" s="1560">
        <v>0</v>
      </c>
      <c r="G479" s="1560">
        <v>0</v>
      </c>
      <c r="H479" s="583">
        <v>0</v>
      </c>
      <c r="I479" s="1560">
        <v>0</v>
      </c>
      <c r="J479" s="1560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1817</v>
      </c>
      <c r="E480" s="1352">
        <f>F480+G480+H480</f>
        <v>0</v>
      </c>
      <c r="F480" s="1560">
        <v>0</v>
      </c>
      <c r="G480" s="1560">
        <v>0</v>
      </c>
      <c r="H480" s="585">
        <v>0</v>
      </c>
      <c r="I480" s="1560">
        <v>0</v>
      </c>
      <c r="J480" s="1560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47" t="s">
        <v>1963</v>
      </c>
      <c r="D481" s="1747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1818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1819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1820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1821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1822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1823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1824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1140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1964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1965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1966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1967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976</v>
      </c>
      <c r="E494" s="1357">
        <f t="shared" si="111"/>
        <v>0</v>
      </c>
      <c r="F494" s="1560">
        <v>0</v>
      </c>
      <c r="G494" s="1560">
        <v>0</v>
      </c>
      <c r="H494" s="601">
        <v>0</v>
      </c>
      <c r="I494" s="1560">
        <v>0</v>
      </c>
      <c r="J494" s="1560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1141</v>
      </c>
      <c r="E495" s="1353">
        <f t="shared" si="111"/>
        <v>0</v>
      </c>
      <c r="F495" s="1560">
        <v>0</v>
      </c>
      <c r="G495" s="1560">
        <v>0</v>
      </c>
      <c r="H495" s="584">
        <v>0</v>
      </c>
      <c r="I495" s="1560">
        <v>0</v>
      </c>
      <c r="J495" s="1560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1142</v>
      </c>
      <c r="E496" s="1343">
        <f t="shared" si="111"/>
        <v>0</v>
      </c>
      <c r="F496" s="1560">
        <v>0</v>
      </c>
      <c r="G496" s="1560">
        <v>0</v>
      </c>
      <c r="H496" s="585">
        <v>0</v>
      </c>
      <c r="I496" s="1560">
        <v>0</v>
      </c>
      <c r="J496" s="1560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48" t="s">
        <v>1968</v>
      </c>
      <c r="D497" s="174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1143</v>
      </c>
      <c r="E498" s="1339">
        <f>F498+G498+H498</f>
        <v>0</v>
      </c>
      <c r="F498" s="1560">
        <v>0</v>
      </c>
      <c r="G498" s="1560">
        <v>0</v>
      </c>
      <c r="H498" s="583">
        <v>0</v>
      </c>
      <c r="I498" s="1560">
        <v>0</v>
      </c>
      <c r="J498" s="1560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1144</v>
      </c>
      <c r="E499" s="1341">
        <f>F499+G499+H499</f>
        <v>0</v>
      </c>
      <c r="F499" s="1560">
        <v>0</v>
      </c>
      <c r="G499" s="1560">
        <v>0</v>
      </c>
      <c r="H499" s="596">
        <v>0</v>
      </c>
      <c r="I499" s="1560">
        <v>0</v>
      </c>
      <c r="J499" s="1560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1145</v>
      </c>
      <c r="E500" s="1342">
        <f>F500+G500+H500</f>
        <v>0</v>
      </c>
      <c r="F500" s="1560">
        <v>0</v>
      </c>
      <c r="G500" s="1560">
        <v>0</v>
      </c>
      <c r="H500" s="584">
        <v>0</v>
      </c>
      <c r="I500" s="1560">
        <v>0</v>
      </c>
      <c r="J500" s="1560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877</v>
      </c>
      <c r="E501" s="1343">
        <f>F501+G501+H501</f>
        <v>0</v>
      </c>
      <c r="F501" s="1560">
        <v>0</v>
      </c>
      <c r="G501" s="1560">
        <v>0</v>
      </c>
      <c r="H501" s="584">
        <v>0</v>
      </c>
      <c r="I501" s="1560">
        <v>0</v>
      </c>
      <c r="J501" s="1560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48" t="s">
        <v>878</v>
      </c>
      <c r="D502" s="1749"/>
      <c r="E502" s="604">
        <f>F502+G502+H502</f>
        <v>0</v>
      </c>
      <c r="F502" s="1430">
        <v>0</v>
      </c>
      <c r="G502" s="1562">
        <v>0</v>
      </c>
      <c r="H502" s="1561">
        <v>0</v>
      </c>
      <c r="I502" s="1430">
        <v>0</v>
      </c>
      <c r="J502" s="1562">
        <v>0</v>
      </c>
      <c r="K502" s="1561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50" t="s">
        <v>1969</v>
      </c>
      <c r="D503" s="175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879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880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881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882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883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884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885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886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47" t="s">
        <v>887</v>
      </c>
      <c r="D512" s="1747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888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889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890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47" t="s">
        <v>891</v>
      </c>
      <c r="D516" s="1747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892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893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894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88</v>
      </c>
      <c r="E520" s="1358">
        <f>F520+G520+H520</f>
        <v>0</v>
      </c>
      <c r="F520" s="1605">
        <v>0</v>
      </c>
      <c r="G520" s="1607">
        <v>0</v>
      </c>
      <c r="H520" s="1603">
        <v>0</v>
      </c>
      <c r="I520" s="1605">
        <v>0</v>
      </c>
      <c r="J520" s="1607">
        <v>0</v>
      </c>
      <c r="K520" s="1603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47" t="s">
        <v>1970</v>
      </c>
      <c r="D521" s="1759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1146</v>
      </c>
      <c r="E522" s="1339">
        <f>F522+G522+H522</f>
        <v>0</v>
      </c>
      <c r="F522" s="1560">
        <v>0</v>
      </c>
      <c r="G522" s="1560">
        <v>0</v>
      </c>
      <c r="H522" s="583">
        <v>0</v>
      </c>
      <c r="I522" s="1560">
        <v>0</v>
      </c>
      <c r="J522" s="1560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1147</v>
      </c>
      <c r="E523" s="1343">
        <f>F523+G523+H523</f>
        <v>0</v>
      </c>
      <c r="F523" s="1560">
        <v>0</v>
      </c>
      <c r="G523" s="1560">
        <v>0</v>
      </c>
      <c r="H523" s="596">
        <v>0</v>
      </c>
      <c r="I523" s="1560">
        <v>0</v>
      </c>
      <c r="J523" s="1560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48" t="s">
        <v>1971</v>
      </c>
      <c r="D524" s="1755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1151</v>
      </c>
      <c r="E525" s="1349">
        <f aca="true" t="shared" si="121" ref="E525:E530">F525+G525+H525</f>
        <v>0</v>
      </c>
      <c r="F525" s="1606">
        <v>0</v>
      </c>
      <c r="G525" s="1608">
        <v>0</v>
      </c>
      <c r="H525" s="1604">
        <v>0</v>
      </c>
      <c r="I525" s="1606">
        <v>0</v>
      </c>
      <c r="J525" s="1608">
        <v>0</v>
      </c>
      <c r="K525" s="1604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1152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1972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1148</v>
      </c>
      <c r="E528" s="1347">
        <f t="shared" si="121"/>
        <v>0</v>
      </c>
      <c r="F528" s="1560">
        <v>0</v>
      </c>
      <c r="G528" s="1560">
        <v>0</v>
      </c>
      <c r="H528" s="584">
        <v>0</v>
      </c>
      <c r="I528" s="1560">
        <v>0</v>
      </c>
      <c r="J528" s="1560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1149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1150</v>
      </c>
      <c r="E530" s="1348">
        <f t="shared" si="121"/>
        <v>0</v>
      </c>
      <c r="F530" s="1560">
        <v>0</v>
      </c>
      <c r="G530" s="1560">
        <v>0</v>
      </c>
      <c r="H530" s="596">
        <v>0</v>
      </c>
      <c r="I530" s="1560">
        <v>0</v>
      </c>
      <c r="J530" s="1560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1" t="s">
        <v>1163</v>
      </c>
      <c r="D531" s="1762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1839</v>
      </c>
      <c r="E532" s="1349">
        <f aca="true" t="shared" si="124" ref="E532:E595">F532+G532+H532</f>
        <v>0</v>
      </c>
      <c r="F532" s="1560">
        <v>0</v>
      </c>
      <c r="G532" s="1560">
        <v>0</v>
      </c>
      <c r="H532" s="583">
        <v>0</v>
      </c>
      <c r="I532" s="1560">
        <v>0</v>
      </c>
      <c r="J532" s="1560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1840</v>
      </c>
      <c r="E533" s="1347">
        <f t="shared" si="124"/>
        <v>0</v>
      </c>
      <c r="F533" s="1560">
        <v>0</v>
      </c>
      <c r="G533" s="1560">
        <v>0</v>
      </c>
      <c r="H533" s="584">
        <v>0</v>
      </c>
      <c r="I533" s="1560">
        <v>0</v>
      </c>
      <c r="J533" s="1560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1741</v>
      </c>
      <c r="E534" s="1348">
        <f t="shared" si="124"/>
        <v>0</v>
      </c>
      <c r="F534" s="1560">
        <v>0</v>
      </c>
      <c r="G534" s="1560">
        <v>0</v>
      </c>
      <c r="H534" s="585">
        <v>0</v>
      </c>
      <c r="I534" s="1560">
        <v>0</v>
      </c>
      <c r="J534" s="1560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47" t="s">
        <v>1973</v>
      </c>
      <c r="D535" s="1747"/>
      <c r="E535" s="604">
        <f t="shared" si="124"/>
        <v>0</v>
      </c>
      <c r="F535" s="615"/>
      <c r="G535" s="616"/>
      <c r="H535" s="1432">
        <v>0</v>
      </c>
      <c r="I535" s="615"/>
      <c r="J535" s="616"/>
      <c r="K535" s="1432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51" t="s">
        <v>1974</v>
      </c>
      <c r="D536" s="175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91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92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93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94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0" t="s">
        <v>1975</v>
      </c>
      <c r="D541" s="1755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95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96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47" t="s">
        <v>1976</v>
      </c>
      <c r="D544" s="1747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1841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97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1842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1843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98</v>
      </c>
      <c r="E549" s="1359">
        <f t="shared" si="124"/>
        <v>0</v>
      </c>
      <c r="F549" s="1560">
        <v>0</v>
      </c>
      <c r="G549" s="1560">
        <v>0</v>
      </c>
      <c r="H549" s="584">
        <v>0</v>
      </c>
      <c r="I549" s="1560">
        <v>0</v>
      </c>
      <c r="J549" s="1560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1848</v>
      </c>
      <c r="E550" s="1347">
        <f t="shared" si="124"/>
        <v>0</v>
      </c>
      <c r="F550" s="1560">
        <v>0</v>
      </c>
      <c r="G550" s="1560">
        <v>0</v>
      </c>
      <c r="H550" s="584">
        <v>0</v>
      </c>
      <c r="I550" s="1560">
        <v>0</v>
      </c>
      <c r="J550" s="1560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1849</v>
      </c>
      <c r="E551" s="1347">
        <f t="shared" si="124"/>
        <v>0</v>
      </c>
      <c r="F551" s="1560">
        <v>0</v>
      </c>
      <c r="G551" s="1560">
        <v>0</v>
      </c>
      <c r="H551" s="584">
        <v>0</v>
      </c>
      <c r="I551" s="1560">
        <v>0</v>
      </c>
      <c r="J551" s="1560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1850</v>
      </c>
      <c r="E552" s="1347">
        <f t="shared" si="124"/>
        <v>0</v>
      </c>
      <c r="F552" s="1560">
        <v>0</v>
      </c>
      <c r="G552" s="1560">
        <v>0</v>
      </c>
      <c r="H552" s="584">
        <v>0</v>
      </c>
      <c r="I552" s="1560">
        <v>0</v>
      </c>
      <c r="J552" s="1560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1851</v>
      </c>
      <c r="E553" s="1347">
        <f t="shared" si="124"/>
        <v>0</v>
      </c>
      <c r="F553" s="1560">
        <v>0</v>
      </c>
      <c r="G553" s="1560">
        <v>0</v>
      </c>
      <c r="H553" s="584">
        <v>0</v>
      </c>
      <c r="I553" s="1560">
        <v>0</v>
      </c>
      <c r="J553" s="1560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1852</v>
      </c>
      <c r="E554" s="1347">
        <f t="shared" si="124"/>
        <v>0</v>
      </c>
      <c r="F554" s="1560">
        <v>0</v>
      </c>
      <c r="G554" s="1560">
        <v>0</v>
      </c>
      <c r="H554" s="584">
        <v>0</v>
      </c>
      <c r="I554" s="1560">
        <v>0</v>
      </c>
      <c r="J554" s="1560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1853</v>
      </c>
      <c r="E555" s="1347">
        <f t="shared" si="124"/>
        <v>0</v>
      </c>
      <c r="F555" s="1560">
        <v>0</v>
      </c>
      <c r="G555" s="1560">
        <v>0</v>
      </c>
      <c r="H555" s="584">
        <v>0</v>
      </c>
      <c r="I555" s="1560">
        <v>0</v>
      </c>
      <c r="J555" s="1560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1854</v>
      </c>
      <c r="E556" s="1345">
        <f t="shared" si="124"/>
        <v>0</v>
      </c>
      <c r="F556" s="1574">
        <v>0</v>
      </c>
      <c r="G556" s="1575">
        <v>0</v>
      </c>
      <c r="H556" s="1576">
        <v>0</v>
      </c>
      <c r="I556" s="1575">
        <v>0</v>
      </c>
      <c r="J556" s="1575">
        <v>0</v>
      </c>
      <c r="K556" s="1576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1855</v>
      </c>
      <c r="E557" s="1360">
        <f t="shared" si="124"/>
        <v>0</v>
      </c>
      <c r="F557" s="635"/>
      <c r="G557" s="636"/>
      <c r="H557" s="1573">
        <v>0</v>
      </c>
      <c r="I557" s="635"/>
      <c r="J557" s="636"/>
      <c r="K557" s="1573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1977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1978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1979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1980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1981</v>
      </c>
      <c r="E562" s="1359">
        <f t="shared" si="124"/>
        <v>0</v>
      </c>
      <c r="F562" s="1560">
        <v>0</v>
      </c>
      <c r="G562" s="1560">
        <v>0</v>
      </c>
      <c r="H562" s="584">
        <v>0</v>
      </c>
      <c r="I562" s="1560">
        <v>0</v>
      </c>
      <c r="J562" s="1560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1982</v>
      </c>
      <c r="E563" s="1345">
        <f t="shared" si="124"/>
        <v>0</v>
      </c>
      <c r="F563" s="1560">
        <v>0</v>
      </c>
      <c r="G563" s="1560">
        <v>0</v>
      </c>
      <c r="H563" s="596">
        <v>0</v>
      </c>
      <c r="I563" s="1560">
        <v>0</v>
      </c>
      <c r="J563" s="1560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1983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1984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0" t="s">
        <v>1985</v>
      </c>
      <c r="D566" s="1760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-314843</v>
      </c>
      <c r="K566" s="580">
        <f t="shared" si="128"/>
        <v>0</v>
      </c>
      <c r="L566" s="577">
        <f t="shared" si="128"/>
        <v>-314843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1856</v>
      </c>
      <c r="E567" s="1339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39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1857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1898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1899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1858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1859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1860</v>
      </c>
      <c r="E573" s="1353">
        <f t="shared" si="124"/>
        <v>0</v>
      </c>
      <c r="F573" s="152"/>
      <c r="G573" s="153"/>
      <c r="H573" s="1577">
        <v>0</v>
      </c>
      <c r="I573" s="152"/>
      <c r="J573" s="153">
        <v>-671435</v>
      </c>
      <c r="K573" s="1577">
        <v>0</v>
      </c>
      <c r="L573" s="1353">
        <f t="shared" si="129"/>
        <v>-671435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1861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1900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1901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1862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1863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1864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1865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1986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1987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1988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1989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1866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0" t="s">
        <v>1990</v>
      </c>
      <c r="D586" s="1755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1991</v>
      </c>
      <c r="E587" s="1339">
        <f t="shared" si="124"/>
        <v>0</v>
      </c>
      <c r="F587" s="1560">
        <v>0</v>
      </c>
      <c r="G587" s="1560">
        <v>0</v>
      </c>
      <c r="H587" s="583">
        <v>0</v>
      </c>
      <c r="I587" s="1560">
        <v>0</v>
      </c>
      <c r="J587" s="1560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1992</v>
      </c>
      <c r="E588" s="1341">
        <f t="shared" si="124"/>
        <v>0</v>
      </c>
      <c r="F588" s="1560">
        <v>0</v>
      </c>
      <c r="G588" s="1560">
        <v>0</v>
      </c>
      <c r="H588" s="584">
        <v>0</v>
      </c>
      <c r="I588" s="1560">
        <v>0</v>
      </c>
      <c r="J588" s="1560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1993</v>
      </c>
      <c r="E589" s="1342">
        <f t="shared" si="124"/>
        <v>0</v>
      </c>
      <c r="F589" s="1560">
        <v>0</v>
      </c>
      <c r="G589" s="1560">
        <v>0</v>
      </c>
      <c r="H589" s="584">
        <v>0</v>
      </c>
      <c r="I589" s="1560">
        <v>0</v>
      </c>
      <c r="J589" s="1560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1994</v>
      </c>
      <c r="E590" s="1343">
        <f t="shared" si="124"/>
        <v>0</v>
      </c>
      <c r="F590" s="1560">
        <v>0</v>
      </c>
      <c r="G590" s="1560">
        <v>0</v>
      </c>
      <c r="H590" s="585">
        <v>0</v>
      </c>
      <c r="I590" s="1560">
        <v>0</v>
      </c>
      <c r="J590" s="1560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0" t="s">
        <v>1867</v>
      </c>
      <c r="D591" s="1755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1844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1845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1846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1847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1868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8">
        <v>0</v>
      </c>
      <c r="J596" s="1429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1941</v>
      </c>
      <c r="C597" s="659" t="s">
        <v>1775</v>
      </c>
      <c r="D597" s="660" t="s">
        <v>1995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-314843</v>
      </c>
      <c r="K597" s="665">
        <f t="shared" si="133"/>
        <v>0</v>
      </c>
      <c r="L597" s="661">
        <f t="shared" si="133"/>
        <v>-314843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1910</v>
      </c>
      <c r="G600" s="1742" t="s">
        <v>1713</v>
      </c>
      <c r="H600" s="1743"/>
      <c r="I600" s="1743"/>
      <c r="J600" s="174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30" t="s">
        <v>1911</v>
      </c>
      <c r="H601" s="1730"/>
      <c r="I601" s="1730"/>
      <c r="J601" s="1730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1912</v>
      </c>
      <c r="D603" s="1615" t="s">
        <v>1712</v>
      </c>
      <c r="E603" s="669"/>
      <c r="F603" s="218" t="s">
        <v>1913</v>
      </c>
      <c r="G603" s="1752" t="s">
        <v>1714</v>
      </c>
      <c r="H603" s="1753"/>
      <c r="I603" s="1753"/>
      <c r="J603" s="1754"/>
      <c r="K603" s="103"/>
      <c r="L603" s="228"/>
      <c r="M603" s="7">
        <v>1</v>
      </c>
      <c r="N603" s="517"/>
    </row>
    <row r="604" spans="1:14" ht="21.75" customHeight="1">
      <c r="A604" s="23"/>
      <c r="B604" s="1728" t="s">
        <v>1914</v>
      </c>
      <c r="C604" s="1729"/>
      <c r="D604" s="670" t="s">
        <v>1915</v>
      </c>
      <c r="E604" s="671"/>
      <c r="F604" s="672"/>
      <c r="G604" s="1730" t="s">
        <v>1911</v>
      </c>
      <c r="H604" s="1730"/>
      <c r="I604" s="1730"/>
      <c r="J604" s="1730"/>
      <c r="K604" s="103"/>
      <c r="L604" s="228"/>
      <c r="M604" s="7">
        <v>1</v>
      </c>
      <c r="N604" s="517"/>
    </row>
    <row r="605" spans="1:14" ht="24.75" customHeight="1">
      <c r="A605" s="36"/>
      <c r="B605" s="1731">
        <v>44448</v>
      </c>
      <c r="C605" s="1732"/>
      <c r="D605" s="673" t="s">
        <v>1916</v>
      </c>
      <c r="E605" s="1616"/>
      <c r="F605" s="674"/>
      <c r="G605" s="675" t="s">
        <v>1917</v>
      </c>
      <c r="H605" s="1733"/>
      <c r="I605" s="1734"/>
      <c r="J605" s="173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1918</v>
      </c>
      <c r="H607" s="1733"/>
      <c r="I607" s="1734"/>
      <c r="J607" s="173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3" t="str">
        <f>$B$7</f>
        <v>ОТЧЕТНИ ДАННИ ПО ЕБК ЗА СМЕТКИТЕ ЗА СРЕДСТВАТА ОТ ЕВРОПЕЙСКИЯ СЪЮЗ - РА</v>
      </c>
      <c r="C613" s="1724"/>
      <c r="D613" s="172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80</v>
      </c>
      <c r="F614" s="405" t="s">
        <v>1869</v>
      </c>
      <c r="G614" s="237"/>
      <c r="H614" s="1323" t="s">
        <v>506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25">
        <f>$B$9</f>
        <v>0</v>
      </c>
      <c r="C615" s="1726"/>
      <c r="D615" s="1727"/>
      <c r="E615" s="115">
        <f>$E$9</f>
        <v>44197</v>
      </c>
      <c r="F615" s="226">
        <f>$F$9</f>
        <v>44439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2" t="str">
        <f>$B$12</f>
        <v>Момчилград</v>
      </c>
      <c r="C618" s="1713"/>
      <c r="D618" s="1714"/>
      <c r="E618" s="409" t="s">
        <v>1924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1925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81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1747</v>
      </c>
      <c r="E622" s="1715" t="s">
        <v>1709</v>
      </c>
      <c r="F622" s="1716"/>
      <c r="G622" s="1716"/>
      <c r="H622" s="1717"/>
      <c r="I622" s="1718" t="s">
        <v>1710</v>
      </c>
      <c r="J622" s="1719"/>
      <c r="K622" s="1719"/>
      <c r="L622" s="1720"/>
      <c r="M622" s="7">
        <f>(IF($E744&lt;&gt;0,$M$2,IF($L744&lt;&gt;0,$M$2,"")))</f>
        <v>1</v>
      </c>
    </row>
    <row r="623" spans="2:13" ht="54.75" customHeight="1" thickBot="1">
      <c r="B623" s="250" t="s">
        <v>916</v>
      </c>
      <c r="C623" s="251" t="s">
        <v>82</v>
      </c>
      <c r="D623" s="252" t="s">
        <v>1748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1777</v>
      </c>
      <c r="E624" s="141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0" t="e">
        <f>VLOOKUP(D625,OP_LIST2,2,FALSE)</f>
        <v>#N/A</v>
      </c>
      <c r="D625" s="1417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614" t="s">
        <v>1708</v>
      </c>
      <c r="C626" s="1418">
        <f>VLOOKUP(D627,EBK_DEIN2,2,FALSE)</f>
        <v>6606</v>
      </c>
      <c r="D626" s="1417" t="s">
        <v>1826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39">
        <f>+C626</f>
        <v>6606</v>
      </c>
      <c r="D627" s="1412" t="s">
        <v>202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5"/>
      <c r="C628" s="1413"/>
      <c r="D628" s="1416" t="s">
        <v>1749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21" t="s">
        <v>1778</v>
      </c>
      <c r="D629" s="172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1779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1780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6" t="s">
        <v>1781</v>
      </c>
      <c r="D632" s="170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1782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1783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210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211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212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08" t="s">
        <v>1045</v>
      </c>
      <c r="D638" s="1709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1046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1943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1905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1047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1048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1907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1049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0" t="s">
        <v>1050</v>
      </c>
      <c r="D646" s="1711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6" t="s">
        <v>1051</v>
      </c>
      <c r="D647" s="1707"/>
      <c r="E647" s="310">
        <f aca="true" t="shared" si="140" ref="E647:L647">SUM(E648:E664)</f>
        <v>6704</v>
      </c>
      <c r="F647" s="274">
        <f t="shared" si="140"/>
        <v>0</v>
      </c>
      <c r="G647" s="275">
        <f t="shared" si="140"/>
        <v>6704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1052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1053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1054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1055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1056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1057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1058</v>
      </c>
      <c r="E654" s="320">
        <f t="shared" si="141"/>
        <v>6704</v>
      </c>
      <c r="F654" s="453"/>
      <c r="G654" s="454">
        <v>6704</v>
      </c>
      <c r="H654" s="1388"/>
      <c r="I654" s="453"/>
      <c r="J654" s="454"/>
      <c r="K654" s="138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1059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1060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1061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1908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1062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1835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1063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1944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1155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1064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1" t="s">
        <v>1122</v>
      </c>
      <c r="D665" s="169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1945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1946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1947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1" t="s">
        <v>1756</v>
      </c>
      <c r="D669" s="169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1065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1066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1067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1068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1069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1" t="s">
        <v>1070</v>
      </c>
      <c r="D675" s="169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1156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1071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1" t="s">
        <v>1072</v>
      </c>
      <c r="D678" s="1698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4" t="s">
        <v>1073</v>
      </c>
      <c r="D679" s="1705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4" t="s">
        <v>1074</v>
      </c>
      <c r="D680" s="1705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4" t="s">
        <v>1295</v>
      </c>
      <c r="D681" s="1705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1" t="s">
        <v>1075</v>
      </c>
      <c r="D682" s="169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1587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1076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1077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1078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1079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1606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1080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1081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1637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1082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1750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1083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1292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1689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1" t="s">
        <v>1084</v>
      </c>
      <c r="D697" s="1698"/>
      <c r="E697" s="310">
        <f t="shared" si="152"/>
        <v>0</v>
      </c>
      <c r="F697" s="1430">
        <v>0</v>
      </c>
      <c r="G697" s="1431">
        <v>0</v>
      </c>
      <c r="H697" s="1432">
        <v>0</v>
      </c>
      <c r="I697" s="1430">
        <v>0</v>
      </c>
      <c r="J697" s="1431">
        <v>0</v>
      </c>
      <c r="K697" s="143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1" t="s">
        <v>1085</v>
      </c>
      <c r="D698" s="1698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1" t="s">
        <v>1086</v>
      </c>
      <c r="D699" s="1698"/>
      <c r="E699" s="310">
        <f t="shared" si="152"/>
        <v>0</v>
      </c>
      <c r="F699" s="1431">
        <v>0</v>
      </c>
      <c r="G699" s="1431">
        <v>0</v>
      </c>
      <c r="H699" s="1432">
        <v>0</v>
      </c>
      <c r="I699" s="1562">
        <v>0</v>
      </c>
      <c r="J699" s="1431">
        <v>0</v>
      </c>
      <c r="K699" s="143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1" t="s">
        <v>1087</v>
      </c>
      <c r="D700" s="169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1088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1089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1090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1091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1092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1093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1" t="s">
        <v>1296</v>
      </c>
      <c r="D707" s="169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1094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1095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1096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1" t="s">
        <v>1293</v>
      </c>
      <c r="D711" s="1698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1" t="s">
        <v>1294</v>
      </c>
      <c r="D712" s="1698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4" t="s">
        <v>1097</v>
      </c>
      <c r="D713" s="1705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1" t="s">
        <v>1123</v>
      </c>
      <c r="D714" s="169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1124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1125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9" t="s">
        <v>1098</v>
      </c>
      <c r="D717" s="1700"/>
      <c r="E717" s="310">
        <f>F717+G717+H717</f>
        <v>1050459</v>
      </c>
      <c r="F717" s="1382"/>
      <c r="G717" s="1383">
        <v>1050459</v>
      </c>
      <c r="H717" s="1384"/>
      <c r="I717" s="1382"/>
      <c r="J717" s="1383">
        <v>17887</v>
      </c>
      <c r="K717" s="1384"/>
      <c r="L717" s="310">
        <f>I717+J717+K717</f>
        <v>17887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699" t="s">
        <v>1099</v>
      </c>
      <c r="D718" s="170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1100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1101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233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234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235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236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237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9" t="s">
        <v>238</v>
      </c>
      <c r="D726" s="170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1157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239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9" t="s">
        <v>1720</v>
      </c>
      <c r="D729" s="1700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1" t="s">
        <v>1721</v>
      </c>
      <c r="D730" s="169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1722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1723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1724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1725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2" t="s">
        <v>1948</v>
      </c>
      <c r="D735" s="1703"/>
      <c r="E735" s="310">
        <f>SUM(E736:E738)</f>
        <v>0</v>
      </c>
      <c r="F735" s="1430">
        <v>0</v>
      </c>
      <c r="G735" s="1430">
        <v>0</v>
      </c>
      <c r="H735" s="1430">
        <v>0</v>
      </c>
      <c r="I735" s="1430">
        <v>0</v>
      </c>
      <c r="J735" s="1430">
        <v>0</v>
      </c>
      <c r="K735" s="143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1726</v>
      </c>
      <c r="E736" s="281">
        <f>F736+G736+H736</f>
        <v>0</v>
      </c>
      <c r="F736" s="1431">
        <v>0</v>
      </c>
      <c r="G736" s="1431">
        <v>0</v>
      </c>
      <c r="H736" s="1432">
        <v>0</v>
      </c>
      <c r="I736" s="1562">
        <v>0</v>
      </c>
      <c r="J736" s="1431">
        <v>0</v>
      </c>
      <c r="K736" s="143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1727</v>
      </c>
      <c r="E737" s="314">
        <f>F737+G737+H737</f>
        <v>0</v>
      </c>
      <c r="F737" s="1431">
        <v>0</v>
      </c>
      <c r="G737" s="1431">
        <v>0</v>
      </c>
      <c r="H737" s="1432">
        <v>0</v>
      </c>
      <c r="I737" s="1562">
        <v>0</v>
      </c>
      <c r="J737" s="1431">
        <v>0</v>
      </c>
      <c r="K737" s="143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1728</v>
      </c>
      <c r="E738" s="377">
        <f>F738+G738+H738</f>
        <v>0</v>
      </c>
      <c r="F738" s="1431">
        <v>0</v>
      </c>
      <c r="G738" s="1431">
        <v>0</v>
      </c>
      <c r="H738" s="1432">
        <v>0</v>
      </c>
      <c r="I738" s="1562">
        <v>0</v>
      </c>
      <c r="J738" s="1431">
        <v>0</v>
      </c>
      <c r="K738" s="143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697" t="s">
        <v>1729</v>
      </c>
      <c r="D739" s="1698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7" t="s">
        <v>1729</v>
      </c>
      <c r="D740" s="1698"/>
      <c r="E740" s="310">
        <f>F740+G740+H740</f>
        <v>0</v>
      </c>
      <c r="F740" s="1389"/>
      <c r="G740" s="1390"/>
      <c r="H740" s="1391"/>
      <c r="I740" s="1420">
        <v>0</v>
      </c>
      <c r="J740" s="1421">
        <v>0</v>
      </c>
      <c r="K740" s="1422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3"/>
      <c r="C744" s="392" t="s">
        <v>1775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1057163</v>
      </c>
      <c r="F744" s="395">
        <f t="shared" si="167"/>
        <v>0</v>
      </c>
      <c r="G744" s="396">
        <f t="shared" si="167"/>
        <v>1057163</v>
      </c>
      <c r="H744" s="397">
        <f t="shared" si="167"/>
        <v>0</v>
      </c>
      <c r="I744" s="395">
        <f t="shared" si="167"/>
        <v>0</v>
      </c>
      <c r="J744" s="396">
        <f t="shared" si="167"/>
        <v>17887</v>
      </c>
      <c r="K744" s="397">
        <f t="shared" si="167"/>
        <v>0</v>
      </c>
      <c r="L744" s="394">
        <f t="shared" si="167"/>
        <v>17887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974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23" t="str">
        <f>$B$7</f>
        <v>ОТЧЕТНИ ДАННИ ПО ЕБК ЗА СМЕТКИТЕ ЗА СРЕДСТВАТА ОТ ЕВРОПЕЙСКИЯ СЪЮЗ - РА</v>
      </c>
      <c r="C750" s="1724"/>
      <c r="D750" s="1724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80</v>
      </c>
      <c r="F751" s="405" t="s">
        <v>1869</v>
      </c>
      <c r="G751" s="237"/>
      <c r="H751" s="1323" t="s">
        <v>506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25">
        <f>$B$9</f>
        <v>0</v>
      </c>
      <c r="C752" s="1726"/>
      <c r="D752" s="1727"/>
      <c r="E752" s="115">
        <f>$E$9</f>
        <v>44197</v>
      </c>
      <c r="F752" s="226">
        <f>$F$9</f>
        <v>44439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2" t="str">
        <f>$B$12</f>
        <v>Момчилград</v>
      </c>
      <c r="C755" s="1713"/>
      <c r="D755" s="1714"/>
      <c r="E755" s="409" t="s">
        <v>1924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1925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81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1747</v>
      </c>
      <c r="E759" s="1715" t="s">
        <v>1709</v>
      </c>
      <c r="F759" s="1716"/>
      <c r="G759" s="1716"/>
      <c r="H759" s="1717"/>
      <c r="I759" s="1718" t="s">
        <v>1710</v>
      </c>
      <c r="J759" s="1719"/>
      <c r="K759" s="1719"/>
      <c r="L759" s="172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916</v>
      </c>
      <c r="C760" s="251" t="s">
        <v>82</v>
      </c>
      <c r="D760" s="252" t="s">
        <v>1748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1777</v>
      </c>
      <c r="E761" s="141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0" t="e">
        <f>VLOOKUP(D762,OP_LIST2,2,FALSE)</f>
        <v>#N/A</v>
      </c>
      <c r="D762" s="1417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614" t="s">
        <v>1708</v>
      </c>
      <c r="C763" s="1418">
        <f>VLOOKUP(D764,EBK_DEIN2,2,FALSE)</f>
        <v>3322</v>
      </c>
      <c r="D763" s="1417" t="s">
        <v>1826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39">
        <f>+C763</f>
        <v>3322</v>
      </c>
      <c r="D764" s="1412" t="s">
        <v>1594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5"/>
      <c r="C765" s="1413"/>
      <c r="D765" s="1416" t="s">
        <v>1749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21" t="s">
        <v>1778</v>
      </c>
      <c r="D766" s="172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1779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1780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6" t="s">
        <v>1781</v>
      </c>
      <c r="D769" s="1707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1782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1783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210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211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212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08" t="s">
        <v>1045</v>
      </c>
      <c r="D775" s="1709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1046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1943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1905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1047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1048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1907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1049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0" t="s">
        <v>1050</v>
      </c>
      <c r="D783" s="1711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6" t="s">
        <v>1051</v>
      </c>
      <c r="D784" s="1707"/>
      <c r="E784" s="310">
        <f aca="true" t="shared" si="174" ref="E784:L784">SUM(E785:E801)</f>
        <v>20428</v>
      </c>
      <c r="F784" s="274">
        <f t="shared" si="174"/>
        <v>0</v>
      </c>
      <c r="G784" s="275">
        <f t="shared" si="174"/>
        <v>20428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1052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1053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1054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1055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1056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1057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1058</v>
      </c>
      <c r="E791" s="320">
        <f t="shared" si="175"/>
        <v>20428</v>
      </c>
      <c r="F791" s="453"/>
      <c r="G791" s="454">
        <v>20428</v>
      </c>
      <c r="H791" s="1388"/>
      <c r="I791" s="453"/>
      <c r="J791" s="454"/>
      <c r="K791" s="1388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1059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1060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1061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1908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1062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1835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1063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1944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1155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1064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1" t="s">
        <v>1122</v>
      </c>
      <c r="D802" s="169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1945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1946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1947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1" t="s">
        <v>1756</v>
      </c>
      <c r="D806" s="169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1065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1066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1067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1068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1069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1" t="s">
        <v>1070</v>
      </c>
      <c r="D812" s="169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1156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1071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1" t="s">
        <v>1072</v>
      </c>
      <c r="D815" s="1698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4" t="s">
        <v>1073</v>
      </c>
      <c r="D816" s="1705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4" t="s">
        <v>1074</v>
      </c>
      <c r="D817" s="1705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4" t="s">
        <v>1295</v>
      </c>
      <c r="D818" s="1705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1" t="s">
        <v>1075</v>
      </c>
      <c r="D819" s="169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1587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1076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1077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1078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1079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1606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1080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1081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1637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1082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1750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1083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1292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1689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1" t="s">
        <v>1084</v>
      </c>
      <c r="D834" s="1698"/>
      <c r="E834" s="310">
        <f t="shared" si="186"/>
        <v>0</v>
      </c>
      <c r="F834" s="1430">
        <v>0</v>
      </c>
      <c r="G834" s="1431">
        <v>0</v>
      </c>
      <c r="H834" s="1432">
        <v>0</v>
      </c>
      <c r="I834" s="1430">
        <v>0</v>
      </c>
      <c r="J834" s="1431">
        <v>0</v>
      </c>
      <c r="K834" s="143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1" t="s">
        <v>1085</v>
      </c>
      <c r="D835" s="1698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1" t="s">
        <v>1086</v>
      </c>
      <c r="D836" s="1698"/>
      <c r="E836" s="310">
        <f t="shared" si="186"/>
        <v>0</v>
      </c>
      <c r="F836" s="1431">
        <v>0</v>
      </c>
      <c r="G836" s="1431">
        <v>0</v>
      </c>
      <c r="H836" s="1432">
        <v>0</v>
      </c>
      <c r="I836" s="1562">
        <v>0</v>
      </c>
      <c r="J836" s="1431">
        <v>0</v>
      </c>
      <c r="K836" s="143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1" t="s">
        <v>1087</v>
      </c>
      <c r="D837" s="169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1088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1089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1090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1091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1092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1093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1" t="s">
        <v>1296</v>
      </c>
      <c r="D844" s="169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1094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1095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1096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1" t="s">
        <v>1293</v>
      </c>
      <c r="D848" s="1698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1" t="s">
        <v>1294</v>
      </c>
      <c r="D849" s="1698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4" t="s">
        <v>1097</v>
      </c>
      <c r="D850" s="1705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1" t="s">
        <v>1123</v>
      </c>
      <c r="D851" s="169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1124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1125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699" t="s">
        <v>1098</v>
      </c>
      <c r="D854" s="1700"/>
      <c r="E854" s="310">
        <f>F854+G854+H854</f>
        <v>815697</v>
      </c>
      <c r="F854" s="1382"/>
      <c r="G854" s="1383">
        <v>815697</v>
      </c>
      <c r="H854" s="1384"/>
      <c r="I854" s="1382"/>
      <c r="J854" s="1383"/>
      <c r="K854" s="1384"/>
      <c r="L854" s="310">
        <f>I854+J854+K854</f>
        <v>0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699" t="s">
        <v>1099</v>
      </c>
      <c r="D855" s="1700"/>
      <c r="E855" s="310">
        <f aca="true" t="shared" si="196" ref="E855:L855">SUM(E856:E862)</f>
        <v>234480</v>
      </c>
      <c r="F855" s="274">
        <f t="shared" si="196"/>
        <v>0</v>
      </c>
      <c r="G855" s="275">
        <f t="shared" si="196"/>
        <v>234480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1100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1101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233</v>
      </c>
      <c r="E858" s="295">
        <f t="shared" si="197"/>
        <v>14400</v>
      </c>
      <c r="F858" s="158"/>
      <c r="G858" s="159">
        <v>14400</v>
      </c>
      <c r="H858" s="1380"/>
      <c r="I858" s="158"/>
      <c r="J858" s="159"/>
      <c r="K858" s="1380"/>
      <c r="L858" s="295">
        <f t="shared" si="198"/>
        <v>0</v>
      </c>
      <c r="M858" s="12">
        <f t="shared" si="188"/>
        <v>1</v>
      </c>
      <c r="N858" s="13"/>
    </row>
    <row r="859" spans="1:14" ht="15.75">
      <c r="A859" s="23">
        <v>520</v>
      </c>
      <c r="B859" s="366"/>
      <c r="C859" s="369">
        <v>5204</v>
      </c>
      <c r="D859" s="370" t="s">
        <v>234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235</v>
      </c>
      <c r="E860" s="295">
        <f t="shared" si="197"/>
        <v>220080</v>
      </c>
      <c r="F860" s="158"/>
      <c r="G860" s="159">
        <v>220080</v>
      </c>
      <c r="H860" s="1380"/>
      <c r="I860" s="158"/>
      <c r="J860" s="159"/>
      <c r="K860" s="1380"/>
      <c r="L860" s="295">
        <f t="shared" si="198"/>
        <v>0</v>
      </c>
      <c r="M860" s="12">
        <f t="shared" si="188"/>
        <v>1</v>
      </c>
      <c r="N860" s="13"/>
    </row>
    <row r="861" spans="1:14" ht="15.75">
      <c r="A861" s="22">
        <v>635</v>
      </c>
      <c r="B861" s="366"/>
      <c r="C861" s="369">
        <v>5206</v>
      </c>
      <c r="D861" s="370" t="s">
        <v>236</v>
      </c>
      <c r="E861" s="295">
        <f t="shared" si="197"/>
        <v>0</v>
      </c>
      <c r="F861" s="158"/>
      <c r="G861" s="159"/>
      <c r="H861" s="1380"/>
      <c r="I861" s="158"/>
      <c r="J861" s="159"/>
      <c r="K861" s="138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237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699" t="s">
        <v>238</v>
      </c>
      <c r="D863" s="170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1157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239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699" t="s">
        <v>1720</v>
      </c>
      <c r="D866" s="1700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1" t="s">
        <v>1721</v>
      </c>
      <c r="D867" s="169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1722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1723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1724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1725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2" t="s">
        <v>1948</v>
      </c>
      <c r="D872" s="1703"/>
      <c r="E872" s="310">
        <f>SUM(E873:E875)</f>
        <v>0</v>
      </c>
      <c r="F872" s="1430">
        <v>0</v>
      </c>
      <c r="G872" s="1430">
        <v>0</v>
      </c>
      <c r="H872" s="1430">
        <v>0</v>
      </c>
      <c r="I872" s="1430">
        <v>0</v>
      </c>
      <c r="J872" s="1430">
        <v>0</v>
      </c>
      <c r="K872" s="143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1726</v>
      </c>
      <c r="E873" s="281">
        <f>F873+G873+H873</f>
        <v>0</v>
      </c>
      <c r="F873" s="1431">
        <v>0</v>
      </c>
      <c r="G873" s="1431">
        <v>0</v>
      </c>
      <c r="H873" s="1432">
        <v>0</v>
      </c>
      <c r="I873" s="1562">
        <v>0</v>
      </c>
      <c r="J873" s="1431">
        <v>0</v>
      </c>
      <c r="K873" s="143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1727</v>
      </c>
      <c r="E874" s="314">
        <f>F874+G874+H874</f>
        <v>0</v>
      </c>
      <c r="F874" s="1431">
        <v>0</v>
      </c>
      <c r="G874" s="1431">
        <v>0</v>
      </c>
      <c r="H874" s="1432">
        <v>0</v>
      </c>
      <c r="I874" s="1562">
        <v>0</v>
      </c>
      <c r="J874" s="1431">
        <v>0</v>
      </c>
      <c r="K874" s="143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1728</v>
      </c>
      <c r="E875" s="377">
        <f>F875+G875+H875</f>
        <v>0</v>
      </c>
      <c r="F875" s="1431">
        <v>0</v>
      </c>
      <c r="G875" s="1431">
        <v>0</v>
      </c>
      <c r="H875" s="1432">
        <v>0</v>
      </c>
      <c r="I875" s="1562">
        <v>0</v>
      </c>
      <c r="J875" s="1431">
        <v>0</v>
      </c>
      <c r="K875" s="143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697" t="s">
        <v>1729</v>
      </c>
      <c r="D876" s="1698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697" t="s">
        <v>1729</v>
      </c>
      <c r="D877" s="1698"/>
      <c r="E877" s="310">
        <f>F877+G877+H877</f>
        <v>0</v>
      </c>
      <c r="F877" s="1389"/>
      <c r="G877" s="1390"/>
      <c r="H877" s="1391"/>
      <c r="I877" s="1420">
        <v>0</v>
      </c>
      <c r="J877" s="1421">
        <v>0</v>
      </c>
      <c r="K877" s="1422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3"/>
      <c r="C881" s="392" t="s">
        <v>1775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1070605</v>
      </c>
      <c r="F881" s="395">
        <f t="shared" si="201"/>
        <v>0</v>
      </c>
      <c r="G881" s="396">
        <f t="shared" si="201"/>
        <v>1070605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974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26"/>
      <c r="D886" s="1327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23" t="str">
        <f>$B$7</f>
        <v>ОТЧЕТНИ ДАННИ ПО ЕБК ЗА СМЕТКИТЕ ЗА СРЕДСТВАТА ОТ ЕВРОПЕЙСКИЯ СЪЮЗ - РА</v>
      </c>
      <c r="C887" s="1724"/>
      <c r="D887" s="1724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80</v>
      </c>
      <c r="F888" s="405" t="s">
        <v>1869</v>
      </c>
      <c r="G888" s="237"/>
      <c r="H888" s="1323" t="s">
        <v>506</v>
      </c>
      <c r="I888" s="1324"/>
      <c r="J888" s="1325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25">
        <f>$B$9</f>
        <v>0</v>
      </c>
      <c r="C889" s="1726"/>
      <c r="D889" s="1727"/>
      <c r="E889" s="115">
        <f>$E$9</f>
        <v>44197</v>
      </c>
      <c r="F889" s="226">
        <f>$F$9</f>
        <v>44439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12" t="str">
        <f>$B$12</f>
        <v>Момчилград</v>
      </c>
      <c r="C892" s="1713"/>
      <c r="D892" s="1714"/>
      <c r="E892" s="409" t="s">
        <v>1924</v>
      </c>
      <c r="F892" s="1321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2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1925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7" t="s">
        <v>81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1747</v>
      </c>
      <c r="E896" s="1715" t="s">
        <v>1709</v>
      </c>
      <c r="F896" s="1716"/>
      <c r="G896" s="1716"/>
      <c r="H896" s="1717"/>
      <c r="I896" s="1718" t="s">
        <v>1710</v>
      </c>
      <c r="J896" s="1719"/>
      <c r="K896" s="1719"/>
      <c r="L896" s="1720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916</v>
      </c>
      <c r="C897" s="251" t="s">
        <v>82</v>
      </c>
      <c r="D897" s="252" t="s">
        <v>1748</v>
      </c>
      <c r="E897" s="1363" t="str">
        <f>$E$20</f>
        <v>Уточнен план                Общо</v>
      </c>
      <c r="F897" s="1367" t="str">
        <f>$F$20</f>
        <v>държавни дейности</v>
      </c>
      <c r="G897" s="1368" t="str">
        <f>$G$20</f>
        <v>местни дейности</v>
      </c>
      <c r="H897" s="136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1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1777</v>
      </c>
      <c r="E898" s="141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11"/>
      <c r="C899" s="1550" t="e">
        <f>VLOOKUP(D899,OP_LIST2,2,FALSE)</f>
        <v>#N/A</v>
      </c>
      <c r="D899" s="1417"/>
      <c r="E899" s="388"/>
      <c r="F899" s="1401"/>
      <c r="G899" s="1402"/>
      <c r="H899" s="1403"/>
      <c r="I899" s="1401"/>
      <c r="J899" s="1402"/>
      <c r="K899" s="1403"/>
      <c r="L899" s="1400"/>
      <c r="M899" s="7">
        <f>(IF($E1018&lt;&gt;0,$M$2,IF($L1018&lt;&gt;0,$M$2,"")))</f>
        <v>1</v>
      </c>
    </row>
    <row r="900" spans="1:13" ht="15.75">
      <c r="A900" s="23"/>
      <c r="B900" s="1614" t="s">
        <v>1708</v>
      </c>
      <c r="C900" s="1418">
        <f>VLOOKUP(D901,EBK_DEIN2,2,FALSE)</f>
        <v>6622</v>
      </c>
      <c r="D900" s="1417" t="s">
        <v>1826</v>
      </c>
      <c r="E900" s="388"/>
      <c r="F900" s="1404"/>
      <c r="G900" s="1405"/>
      <c r="H900" s="1406"/>
      <c r="I900" s="1404"/>
      <c r="J900" s="1405"/>
      <c r="K900" s="1406"/>
      <c r="L900" s="1400"/>
      <c r="M900" s="7">
        <f>(IF($E1018&lt;&gt;0,$M$2,IF($L1018&lt;&gt;0,$M$2,"")))</f>
        <v>1</v>
      </c>
    </row>
    <row r="901" spans="1:13" ht="15.75">
      <c r="A901" s="23"/>
      <c r="B901" s="1410"/>
      <c r="C901" s="1539">
        <f>+C900</f>
        <v>6622</v>
      </c>
      <c r="D901" s="1412" t="s">
        <v>206</v>
      </c>
      <c r="E901" s="388"/>
      <c r="F901" s="1404"/>
      <c r="G901" s="1405"/>
      <c r="H901" s="1406"/>
      <c r="I901" s="1404"/>
      <c r="J901" s="1405"/>
      <c r="K901" s="1406"/>
      <c r="L901" s="1400"/>
      <c r="M901" s="7">
        <f>(IF($E1018&lt;&gt;0,$M$2,IF($L1018&lt;&gt;0,$M$2,"")))</f>
        <v>1</v>
      </c>
    </row>
    <row r="902" spans="1:13" ht="15">
      <c r="A902" s="23"/>
      <c r="B902" s="1415"/>
      <c r="C902" s="1413"/>
      <c r="D902" s="1416" t="s">
        <v>1749</v>
      </c>
      <c r="E902" s="388"/>
      <c r="F902" s="1407"/>
      <c r="G902" s="1408"/>
      <c r="H902" s="1409"/>
      <c r="I902" s="1407"/>
      <c r="J902" s="1408"/>
      <c r="K902" s="1409"/>
      <c r="L902" s="140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21" t="s">
        <v>1778</v>
      </c>
      <c r="D903" s="1722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1779</v>
      </c>
      <c r="E904" s="281">
        <f>F904+G904+H904</f>
        <v>0</v>
      </c>
      <c r="F904" s="152"/>
      <c r="G904" s="153"/>
      <c r="H904" s="1378"/>
      <c r="I904" s="152"/>
      <c r="J904" s="153"/>
      <c r="K904" s="137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1780</v>
      </c>
      <c r="E905" s="287">
        <f>F905+G905+H905</f>
        <v>0</v>
      </c>
      <c r="F905" s="173"/>
      <c r="G905" s="174"/>
      <c r="H905" s="1381"/>
      <c r="I905" s="173"/>
      <c r="J905" s="174"/>
      <c r="K905" s="138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06" t="s">
        <v>1781</v>
      </c>
      <c r="D906" s="1707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1782</v>
      </c>
      <c r="E907" s="281">
        <f>F907+G907+H907</f>
        <v>0</v>
      </c>
      <c r="F907" s="152"/>
      <c r="G907" s="153"/>
      <c r="H907" s="1378"/>
      <c r="I907" s="152"/>
      <c r="J907" s="153"/>
      <c r="K907" s="137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1783</v>
      </c>
      <c r="E908" s="295">
        <f>F908+G908+H908</f>
        <v>0</v>
      </c>
      <c r="F908" s="158"/>
      <c r="G908" s="159"/>
      <c r="H908" s="1380"/>
      <c r="I908" s="158"/>
      <c r="J908" s="159"/>
      <c r="K908" s="138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210</v>
      </c>
      <c r="E909" s="295">
        <f>F909+G909+H909</f>
        <v>0</v>
      </c>
      <c r="F909" s="158"/>
      <c r="G909" s="159"/>
      <c r="H909" s="1380"/>
      <c r="I909" s="158"/>
      <c r="J909" s="159"/>
      <c r="K909" s="138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211</v>
      </c>
      <c r="E910" s="295">
        <f>F910+G910+H910</f>
        <v>0</v>
      </c>
      <c r="F910" s="158"/>
      <c r="G910" s="159"/>
      <c r="H910" s="1380"/>
      <c r="I910" s="158"/>
      <c r="J910" s="159"/>
      <c r="K910" s="138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212</v>
      </c>
      <c r="E911" s="287">
        <f>F911+G911+H911</f>
        <v>0</v>
      </c>
      <c r="F911" s="173"/>
      <c r="G911" s="174"/>
      <c r="H911" s="1381"/>
      <c r="I911" s="173"/>
      <c r="J911" s="174"/>
      <c r="K911" s="138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08" t="s">
        <v>1045</v>
      </c>
      <c r="D912" s="1709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1046</v>
      </c>
      <c r="E913" s="281">
        <f aca="true" t="shared" si="206" ref="E913:E920">F913+G913+H913</f>
        <v>0</v>
      </c>
      <c r="F913" s="152"/>
      <c r="G913" s="153"/>
      <c r="H913" s="1378"/>
      <c r="I913" s="152"/>
      <c r="J913" s="153"/>
      <c r="K913" s="137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1943</v>
      </c>
      <c r="E914" s="295">
        <f t="shared" si="206"/>
        <v>0</v>
      </c>
      <c r="F914" s="158"/>
      <c r="G914" s="159"/>
      <c r="H914" s="1380"/>
      <c r="I914" s="158"/>
      <c r="J914" s="159"/>
      <c r="K914" s="138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1905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1047</v>
      </c>
      <c r="E916" s="295">
        <f t="shared" si="206"/>
        <v>0</v>
      </c>
      <c r="F916" s="158"/>
      <c r="G916" s="159"/>
      <c r="H916" s="1380"/>
      <c r="I916" s="158"/>
      <c r="J916" s="159"/>
      <c r="K916" s="138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1048</v>
      </c>
      <c r="E917" s="295">
        <f t="shared" si="206"/>
        <v>0</v>
      </c>
      <c r="F917" s="158"/>
      <c r="G917" s="159"/>
      <c r="H917" s="1380"/>
      <c r="I917" s="158"/>
      <c r="J917" s="159"/>
      <c r="K917" s="138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1907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1049</v>
      </c>
      <c r="E919" s="287">
        <f t="shared" si="206"/>
        <v>0</v>
      </c>
      <c r="F919" s="173"/>
      <c r="G919" s="174"/>
      <c r="H919" s="1381"/>
      <c r="I919" s="173"/>
      <c r="J919" s="174"/>
      <c r="K919" s="138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10" t="s">
        <v>1050</v>
      </c>
      <c r="D920" s="1711"/>
      <c r="E920" s="310">
        <f t="shared" si="206"/>
        <v>0</v>
      </c>
      <c r="F920" s="1382"/>
      <c r="G920" s="1383"/>
      <c r="H920" s="1384"/>
      <c r="I920" s="1382"/>
      <c r="J920" s="1383"/>
      <c r="K920" s="138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06" t="s">
        <v>1051</v>
      </c>
      <c r="D921" s="1707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1052</v>
      </c>
      <c r="E922" s="281">
        <f aca="true" t="shared" si="209" ref="E922:E938">F922+G922+H922</f>
        <v>0</v>
      </c>
      <c r="F922" s="152"/>
      <c r="G922" s="153"/>
      <c r="H922" s="1378"/>
      <c r="I922" s="152"/>
      <c r="J922" s="153"/>
      <c r="K922" s="137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1053</v>
      </c>
      <c r="E923" s="295">
        <f t="shared" si="209"/>
        <v>0</v>
      </c>
      <c r="F923" s="158"/>
      <c r="G923" s="159"/>
      <c r="H923" s="1380"/>
      <c r="I923" s="158"/>
      <c r="J923" s="159"/>
      <c r="K923" s="138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1054</v>
      </c>
      <c r="E924" s="295">
        <f t="shared" si="209"/>
        <v>0</v>
      </c>
      <c r="F924" s="158"/>
      <c r="G924" s="159"/>
      <c r="H924" s="1380"/>
      <c r="I924" s="158"/>
      <c r="J924" s="159"/>
      <c r="K924" s="138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1055</v>
      </c>
      <c r="E925" s="295">
        <f t="shared" si="209"/>
        <v>0</v>
      </c>
      <c r="F925" s="158"/>
      <c r="G925" s="159"/>
      <c r="H925" s="1380"/>
      <c r="I925" s="158"/>
      <c r="J925" s="159"/>
      <c r="K925" s="138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1056</v>
      </c>
      <c r="E926" s="295">
        <f t="shared" si="209"/>
        <v>0</v>
      </c>
      <c r="F926" s="158"/>
      <c r="G926" s="159"/>
      <c r="H926" s="1380"/>
      <c r="I926" s="158"/>
      <c r="J926" s="159"/>
      <c r="K926" s="138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1057</v>
      </c>
      <c r="E927" s="314">
        <f t="shared" si="209"/>
        <v>0</v>
      </c>
      <c r="F927" s="164"/>
      <c r="G927" s="165"/>
      <c r="H927" s="1379"/>
      <c r="I927" s="164"/>
      <c r="J927" s="165"/>
      <c r="K927" s="137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1058</v>
      </c>
      <c r="E928" s="320">
        <f t="shared" si="209"/>
        <v>0</v>
      </c>
      <c r="F928" s="453"/>
      <c r="G928" s="454"/>
      <c r="H928" s="1388"/>
      <c r="I928" s="453"/>
      <c r="J928" s="454"/>
      <c r="K928" s="1388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1059</v>
      </c>
      <c r="E929" s="326">
        <f t="shared" si="209"/>
        <v>0</v>
      </c>
      <c r="F929" s="448"/>
      <c r="G929" s="449"/>
      <c r="H929" s="1385"/>
      <c r="I929" s="448"/>
      <c r="J929" s="449"/>
      <c r="K929" s="138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1060</v>
      </c>
      <c r="E930" s="320">
        <f t="shared" si="209"/>
        <v>0</v>
      </c>
      <c r="F930" s="453"/>
      <c r="G930" s="454"/>
      <c r="H930" s="1388"/>
      <c r="I930" s="453"/>
      <c r="J930" s="454"/>
      <c r="K930" s="138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1061</v>
      </c>
      <c r="E931" s="295">
        <f t="shared" si="209"/>
        <v>0</v>
      </c>
      <c r="F931" s="158"/>
      <c r="G931" s="159"/>
      <c r="H931" s="1380"/>
      <c r="I931" s="158"/>
      <c r="J931" s="159"/>
      <c r="K931" s="138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1908</v>
      </c>
      <c r="E932" s="326">
        <f t="shared" si="209"/>
        <v>0</v>
      </c>
      <c r="F932" s="448"/>
      <c r="G932" s="449"/>
      <c r="H932" s="1385"/>
      <c r="I932" s="448"/>
      <c r="J932" s="449"/>
      <c r="K932" s="138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1062</v>
      </c>
      <c r="E933" s="320">
        <f t="shared" si="209"/>
        <v>0</v>
      </c>
      <c r="F933" s="453"/>
      <c r="G933" s="454"/>
      <c r="H933" s="1388"/>
      <c r="I933" s="453"/>
      <c r="J933" s="454"/>
      <c r="K933" s="138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1835</v>
      </c>
      <c r="E934" s="326">
        <f t="shared" si="209"/>
        <v>0</v>
      </c>
      <c r="F934" s="448"/>
      <c r="G934" s="449"/>
      <c r="H934" s="1385"/>
      <c r="I934" s="448"/>
      <c r="J934" s="449"/>
      <c r="K934" s="138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1063</v>
      </c>
      <c r="E935" s="335">
        <f t="shared" si="209"/>
        <v>0</v>
      </c>
      <c r="F935" s="599"/>
      <c r="G935" s="600"/>
      <c r="H935" s="1387"/>
      <c r="I935" s="599"/>
      <c r="J935" s="600"/>
      <c r="K935" s="138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1944</v>
      </c>
      <c r="E936" s="320">
        <f t="shared" si="209"/>
        <v>0</v>
      </c>
      <c r="F936" s="453"/>
      <c r="G936" s="454"/>
      <c r="H936" s="1388"/>
      <c r="I936" s="453"/>
      <c r="J936" s="454"/>
      <c r="K936" s="138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1155</v>
      </c>
      <c r="E937" s="295">
        <f t="shared" si="209"/>
        <v>0</v>
      </c>
      <c r="F937" s="158"/>
      <c r="G937" s="159"/>
      <c r="H937" s="1380"/>
      <c r="I937" s="158"/>
      <c r="J937" s="159"/>
      <c r="K937" s="138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1064</v>
      </c>
      <c r="E938" s="287">
        <f t="shared" si="209"/>
        <v>0</v>
      </c>
      <c r="F938" s="173"/>
      <c r="G938" s="174"/>
      <c r="H938" s="1381"/>
      <c r="I938" s="173"/>
      <c r="J938" s="174"/>
      <c r="K938" s="138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01" t="s">
        <v>1122</v>
      </c>
      <c r="D939" s="1698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1945</v>
      </c>
      <c r="E940" s="281">
        <f>F940+G940+H940</f>
        <v>0</v>
      </c>
      <c r="F940" s="152"/>
      <c r="G940" s="153"/>
      <c r="H940" s="1378"/>
      <c r="I940" s="152"/>
      <c r="J940" s="153"/>
      <c r="K940" s="137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1946</v>
      </c>
      <c r="E941" s="295">
        <f>F941+G941+H941</f>
        <v>0</v>
      </c>
      <c r="F941" s="158"/>
      <c r="G941" s="159"/>
      <c r="H941" s="1380"/>
      <c r="I941" s="158"/>
      <c r="J941" s="159"/>
      <c r="K941" s="138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1947</v>
      </c>
      <c r="E942" s="287">
        <f>F942+G942+H942</f>
        <v>0</v>
      </c>
      <c r="F942" s="173"/>
      <c r="G942" s="174"/>
      <c r="H942" s="1381"/>
      <c r="I942" s="173"/>
      <c r="J942" s="174"/>
      <c r="K942" s="138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01" t="s">
        <v>1756</v>
      </c>
      <c r="D943" s="1698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1065</v>
      </c>
      <c r="E944" s="281">
        <f>F944+G944+H944</f>
        <v>0</v>
      </c>
      <c r="F944" s="152"/>
      <c r="G944" s="153"/>
      <c r="H944" s="1378"/>
      <c r="I944" s="152"/>
      <c r="J944" s="153"/>
      <c r="K944" s="137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1066</v>
      </c>
      <c r="E945" s="295">
        <f>F945+G945+H945</f>
        <v>0</v>
      </c>
      <c r="F945" s="158"/>
      <c r="G945" s="159"/>
      <c r="H945" s="1380"/>
      <c r="I945" s="158"/>
      <c r="J945" s="159"/>
      <c r="K945" s="138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1067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1068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1069</v>
      </c>
      <c r="E948" s="287">
        <f>F948+G948+H948</f>
        <v>0</v>
      </c>
      <c r="F948" s="173"/>
      <c r="G948" s="174"/>
      <c r="H948" s="1381"/>
      <c r="I948" s="173"/>
      <c r="J948" s="174"/>
      <c r="K948" s="138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01" t="s">
        <v>1070</v>
      </c>
      <c r="D949" s="1698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1156</v>
      </c>
      <c r="E950" s="281">
        <f aca="true" t="shared" si="214" ref="E950:E955">F950+G950+H950</f>
        <v>0</v>
      </c>
      <c r="F950" s="152"/>
      <c r="G950" s="153"/>
      <c r="H950" s="1378"/>
      <c r="I950" s="152"/>
      <c r="J950" s="153"/>
      <c r="K950" s="137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1071</v>
      </c>
      <c r="E951" s="287">
        <f t="shared" si="214"/>
        <v>0</v>
      </c>
      <c r="F951" s="173"/>
      <c r="G951" s="174"/>
      <c r="H951" s="1381"/>
      <c r="I951" s="173"/>
      <c r="J951" s="174"/>
      <c r="K951" s="138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01" t="s">
        <v>1072</v>
      </c>
      <c r="D952" s="1698"/>
      <c r="E952" s="310">
        <f t="shared" si="214"/>
        <v>0</v>
      </c>
      <c r="F952" s="1382"/>
      <c r="G952" s="1383"/>
      <c r="H952" s="1384"/>
      <c r="I952" s="1382"/>
      <c r="J952" s="1383"/>
      <c r="K952" s="138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04" t="s">
        <v>1073</v>
      </c>
      <c r="D953" s="1705"/>
      <c r="E953" s="310">
        <f t="shared" si="214"/>
        <v>0</v>
      </c>
      <c r="F953" s="1382"/>
      <c r="G953" s="1383"/>
      <c r="H953" s="1384"/>
      <c r="I953" s="1382"/>
      <c r="J953" s="1383"/>
      <c r="K953" s="138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04" t="s">
        <v>1074</v>
      </c>
      <c r="D954" s="1705"/>
      <c r="E954" s="310">
        <f t="shared" si="214"/>
        <v>0</v>
      </c>
      <c r="F954" s="1382"/>
      <c r="G954" s="1383"/>
      <c r="H954" s="1384"/>
      <c r="I954" s="1382"/>
      <c r="J954" s="1383"/>
      <c r="K954" s="138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04" t="s">
        <v>1295</v>
      </c>
      <c r="D955" s="1705"/>
      <c r="E955" s="310">
        <f t="shared" si="214"/>
        <v>0</v>
      </c>
      <c r="F955" s="1382"/>
      <c r="G955" s="1383"/>
      <c r="H955" s="1384"/>
      <c r="I955" s="1382"/>
      <c r="J955" s="1383"/>
      <c r="K955" s="138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01" t="s">
        <v>1075</v>
      </c>
      <c r="D956" s="1698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1587</v>
      </c>
      <c r="E957" s="281">
        <f>F957+G957+H957</f>
        <v>0</v>
      </c>
      <c r="F957" s="152"/>
      <c r="G957" s="153"/>
      <c r="H957" s="1378"/>
      <c r="I957" s="152"/>
      <c r="J957" s="153"/>
      <c r="K957" s="137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1076</v>
      </c>
      <c r="E958" s="281">
        <f aca="true" t="shared" si="217" ref="E958:E964">F958+G958+H958</f>
        <v>0</v>
      </c>
      <c r="F958" s="152"/>
      <c r="G958" s="153"/>
      <c r="H958" s="1378"/>
      <c r="I958" s="152"/>
      <c r="J958" s="153"/>
      <c r="K958" s="137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1077</v>
      </c>
      <c r="E959" s="326">
        <f t="shared" si="217"/>
        <v>0</v>
      </c>
      <c r="F959" s="448"/>
      <c r="G959" s="449"/>
      <c r="H959" s="1385"/>
      <c r="I959" s="448"/>
      <c r="J959" s="449"/>
      <c r="K959" s="138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1078</v>
      </c>
      <c r="E960" s="351">
        <f t="shared" si="217"/>
        <v>0</v>
      </c>
      <c r="F960" s="635"/>
      <c r="G960" s="636"/>
      <c r="H960" s="1386"/>
      <c r="I960" s="635"/>
      <c r="J960" s="636"/>
      <c r="K960" s="138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1079</v>
      </c>
      <c r="E961" s="335">
        <f t="shared" si="217"/>
        <v>0</v>
      </c>
      <c r="F961" s="599"/>
      <c r="G961" s="600"/>
      <c r="H961" s="1387"/>
      <c r="I961" s="599"/>
      <c r="J961" s="600"/>
      <c r="K961" s="138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1606</v>
      </c>
      <c r="E962" s="320">
        <f>F962+G962+H962</f>
        <v>0</v>
      </c>
      <c r="F962" s="453"/>
      <c r="G962" s="454"/>
      <c r="H962" s="1388"/>
      <c r="I962" s="453"/>
      <c r="J962" s="454"/>
      <c r="K962" s="138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1080</v>
      </c>
      <c r="E963" s="320">
        <f t="shared" si="217"/>
        <v>0</v>
      </c>
      <c r="F963" s="453"/>
      <c r="G963" s="454"/>
      <c r="H963" s="1388"/>
      <c r="I963" s="453"/>
      <c r="J963" s="454"/>
      <c r="K963" s="138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1081</v>
      </c>
      <c r="E964" s="287">
        <f t="shared" si="217"/>
        <v>0</v>
      </c>
      <c r="F964" s="173"/>
      <c r="G964" s="174"/>
      <c r="H964" s="1381"/>
      <c r="I964" s="173"/>
      <c r="J964" s="174"/>
      <c r="K964" s="138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1637</v>
      </c>
      <c r="D965" s="681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1082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1750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1083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1292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1689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01" t="s">
        <v>1084</v>
      </c>
      <c r="D971" s="1698"/>
      <c r="E971" s="310">
        <f t="shared" si="220"/>
        <v>0</v>
      </c>
      <c r="F971" s="1430">
        <v>0</v>
      </c>
      <c r="G971" s="1431">
        <v>0</v>
      </c>
      <c r="H971" s="1432">
        <v>0</v>
      </c>
      <c r="I971" s="1430">
        <v>0</v>
      </c>
      <c r="J971" s="1431">
        <v>0</v>
      </c>
      <c r="K971" s="143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01" t="s">
        <v>1085</v>
      </c>
      <c r="D972" s="1698"/>
      <c r="E972" s="310">
        <f t="shared" si="220"/>
        <v>0</v>
      </c>
      <c r="F972" s="1382"/>
      <c r="G972" s="1383"/>
      <c r="H972" s="1384"/>
      <c r="I972" s="1382"/>
      <c r="J972" s="1383"/>
      <c r="K972" s="138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01" t="s">
        <v>1086</v>
      </c>
      <c r="D973" s="1698"/>
      <c r="E973" s="310">
        <f t="shared" si="220"/>
        <v>0</v>
      </c>
      <c r="F973" s="1431">
        <v>0</v>
      </c>
      <c r="G973" s="1431">
        <v>0</v>
      </c>
      <c r="H973" s="1432">
        <v>0</v>
      </c>
      <c r="I973" s="1562">
        <v>0</v>
      </c>
      <c r="J973" s="1431">
        <v>0</v>
      </c>
      <c r="K973" s="143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01" t="s">
        <v>1087</v>
      </c>
      <c r="D974" s="1698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1088</v>
      </c>
      <c r="E975" s="281">
        <f aca="true" t="shared" si="224" ref="E975:E980">F975+G975+H975</f>
        <v>0</v>
      </c>
      <c r="F975" s="152"/>
      <c r="G975" s="153"/>
      <c r="H975" s="1378"/>
      <c r="I975" s="152"/>
      <c r="J975" s="153"/>
      <c r="K975" s="137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1089</v>
      </c>
      <c r="E976" s="295">
        <f t="shared" si="224"/>
        <v>0</v>
      </c>
      <c r="F976" s="158"/>
      <c r="G976" s="159"/>
      <c r="H976" s="1380"/>
      <c r="I976" s="158"/>
      <c r="J976" s="159"/>
      <c r="K976" s="138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1090</v>
      </c>
      <c r="E977" s="295">
        <f t="shared" si="224"/>
        <v>0</v>
      </c>
      <c r="F977" s="158"/>
      <c r="G977" s="159"/>
      <c r="H977" s="1380"/>
      <c r="I977" s="158"/>
      <c r="J977" s="159"/>
      <c r="K977" s="138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1091</v>
      </c>
      <c r="E978" s="295">
        <f t="shared" si="224"/>
        <v>0</v>
      </c>
      <c r="F978" s="158"/>
      <c r="G978" s="159"/>
      <c r="H978" s="1380"/>
      <c r="I978" s="158"/>
      <c r="J978" s="159"/>
      <c r="K978" s="138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1092</v>
      </c>
      <c r="E979" s="295">
        <f t="shared" si="224"/>
        <v>0</v>
      </c>
      <c r="F979" s="158"/>
      <c r="G979" s="159"/>
      <c r="H979" s="1380"/>
      <c r="I979" s="158"/>
      <c r="J979" s="159"/>
      <c r="K979" s="138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1093</v>
      </c>
      <c r="E980" s="287">
        <f t="shared" si="224"/>
        <v>0</v>
      </c>
      <c r="F980" s="173"/>
      <c r="G980" s="174"/>
      <c r="H980" s="1381"/>
      <c r="I980" s="173"/>
      <c r="J980" s="174"/>
      <c r="K980" s="138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01" t="s">
        <v>1296</v>
      </c>
      <c r="D981" s="1698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1094</v>
      </c>
      <c r="E982" s="281">
        <f aca="true" t="shared" si="227" ref="E982:E987">F982+G982+H982</f>
        <v>0</v>
      </c>
      <c r="F982" s="152"/>
      <c r="G982" s="153"/>
      <c r="H982" s="1378"/>
      <c r="I982" s="152"/>
      <c r="J982" s="153"/>
      <c r="K982" s="137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1095</v>
      </c>
      <c r="E983" s="295">
        <f t="shared" si="227"/>
        <v>0</v>
      </c>
      <c r="F983" s="158"/>
      <c r="G983" s="159"/>
      <c r="H983" s="1380"/>
      <c r="I983" s="158"/>
      <c r="J983" s="159"/>
      <c r="K983" s="138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1096</v>
      </c>
      <c r="E984" s="287">
        <f t="shared" si="227"/>
        <v>0</v>
      </c>
      <c r="F984" s="173"/>
      <c r="G984" s="174"/>
      <c r="H984" s="1381"/>
      <c r="I984" s="173"/>
      <c r="J984" s="174"/>
      <c r="K984" s="138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01" t="s">
        <v>1293</v>
      </c>
      <c r="D985" s="1698"/>
      <c r="E985" s="310">
        <f t="shared" si="227"/>
        <v>0</v>
      </c>
      <c r="F985" s="1382"/>
      <c r="G985" s="1383"/>
      <c r="H985" s="1384"/>
      <c r="I985" s="1382"/>
      <c r="J985" s="1383"/>
      <c r="K985" s="138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01" t="s">
        <v>1294</v>
      </c>
      <c r="D986" s="1698"/>
      <c r="E986" s="310">
        <f t="shared" si="227"/>
        <v>0</v>
      </c>
      <c r="F986" s="1382"/>
      <c r="G986" s="1383"/>
      <c r="H986" s="1384"/>
      <c r="I986" s="1382"/>
      <c r="J986" s="1383"/>
      <c r="K986" s="138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04" t="s">
        <v>1097</v>
      </c>
      <c r="D987" s="1705"/>
      <c r="E987" s="310">
        <f t="shared" si="227"/>
        <v>0</v>
      </c>
      <c r="F987" s="1382"/>
      <c r="G987" s="1383"/>
      <c r="H987" s="1384"/>
      <c r="I987" s="1382"/>
      <c r="J987" s="1383"/>
      <c r="K987" s="138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01" t="s">
        <v>1123</v>
      </c>
      <c r="D988" s="1698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1124</v>
      </c>
      <c r="E989" s="281">
        <f>F989+G989+H989</f>
        <v>0</v>
      </c>
      <c r="F989" s="152"/>
      <c r="G989" s="153"/>
      <c r="H989" s="1378"/>
      <c r="I989" s="152"/>
      <c r="J989" s="153"/>
      <c r="K989" s="137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1125</v>
      </c>
      <c r="E990" s="287">
        <f>F990+G990+H990</f>
        <v>0</v>
      </c>
      <c r="F990" s="173"/>
      <c r="G990" s="174"/>
      <c r="H990" s="1381"/>
      <c r="I990" s="173"/>
      <c r="J990" s="174"/>
      <c r="K990" s="138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699" t="s">
        <v>1098</v>
      </c>
      <c r="D991" s="1700"/>
      <c r="E991" s="310">
        <f>F991+G991+H991</f>
        <v>0</v>
      </c>
      <c r="F991" s="1382"/>
      <c r="G991" s="1383"/>
      <c r="H991" s="1384"/>
      <c r="I991" s="1382"/>
      <c r="J991" s="1383"/>
      <c r="K991" s="138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699" t="s">
        <v>1099</v>
      </c>
      <c r="D992" s="1700"/>
      <c r="E992" s="310">
        <f aca="true" t="shared" si="230" ref="E992:L992">SUM(E993:E999)</f>
        <v>60000</v>
      </c>
      <c r="F992" s="274">
        <f t="shared" si="230"/>
        <v>0</v>
      </c>
      <c r="G992" s="275">
        <f t="shared" si="230"/>
        <v>60000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1100</v>
      </c>
      <c r="E993" s="281">
        <f aca="true" t="shared" si="231" ref="E993:E999">F993+G993+H993</f>
        <v>0</v>
      </c>
      <c r="F993" s="152"/>
      <c r="G993" s="153"/>
      <c r="H993" s="1378"/>
      <c r="I993" s="152"/>
      <c r="J993" s="153"/>
      <c r="K993" s="137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1101</v>
      </c>
      <c r="E994" s="295">
        <f t="shared" si="231"/>
        <v>0</v>
      </c>
      <c r="F994" s="158"/>
      <c r="G994" s="159"/>
      <c r="H994" s="1380"/>
      <c r="I994" s="158"/>
      <c r="J994" s="159"/>
      <c r="K994" s="138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233</v>
      </c>
      <c r="E995" s="295">
        <f t="shared" si="231"/>
        <v>0</v>
      </c>
      <c r="F995" s="158"/>
      <c r="G995" s="159"/>
      <c r="H995" s="1380"/>
      <c r="I995" s="158"/>
      <c r="J995" s="159"/>
      <c r="K995" s="138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234</v>
      </c>
      <c r="E996" s="295">
        <f t="shared" si="231"/>
        <v>0</v>
      </c>
      <c r="F996" s="158"/>
      <c r="G996" s="159"/>
      <c r="H996" s="1380"/>
      <c r="I996" s="158"/>
      <c r="J996" s="159"/>
      <c r="K996" s="138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235</v>
      </c>
      <c r="E997" s="295">
        <f t="shared" si="231"/>
        <v>0</v>
      </c>
      <c r="F997" s="158"/>
      <c r="G997" s="159"/>
      <c r="H997" s="1380"/>
      <c r="I997" s="158"/>
      <c r="J997" s="159"/>
      <c r="K997" s="138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236</v>
      </c>
      <c r="E998" s="295">
        <f t="shared" si="231"/>
        <v>60000</v>
      </c>
      <c r="F998" s="158"/>
      <c r="G998" s="159">
        <v>60000</v>
      </c>
      <c r="H998" s="1380"/>
      <c r="I998" s="158"/>
      <c r="J998" s="159"/>
      <c r="K998" s="1380"/>
      <c r="L998" s="295">
        <f t="shared" si="232"/>
        <v>0</v>
      </c>
      <c r="M998" s="12">
        <f t="shared" si="222"/>
        <v>1</v>
      </c>
      <c r="N998" s="13"/>
    </row>
    <row r="999" spans="1:14" ht="15.75">
      <c r="A999" s="23">
        <v>640</v>
      </c>
      <c r="B999" s="366"/>
      <c r="C999" s="371">
        <v>5219</v>
      </c>
      <c r="D999" s="372" t="s">
        <v>237</v>
      </c>
      <c r="E999" s="287">
        <f t="shared" si="231"/>
        <v>0</v>
      </c>
      <c r="F999" s="173"/>
      <c r="G999" s="174"/>
      <c r="H999" s="1381"/>
      <c r="I999" s="173"/>
      <c r="J999" s="174"/>
      <c r="K999" s="138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699" t="s">
        <v>238</v>
      </c>
      <c r="D1000" s="1700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1157</v>
      </c>
      <c r="E1001" s="281">
        <f>F1001+G1001+H1001</f>
        <v>0</v>
      </c>
      <c r="F1001" s="152"/>
      <c r="G1001" s="153"/>
      <c r="H1001" s="1378"/>
      <c r="I1001" s="152"/>
      <c r="J1001" s="153"/>
      <c r="K1001" s="137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239</v>
      </c>
      <c r="E1002" s="287">
        <f>F1002+G1002+H1002</f>
        <v>0</v>
      </c>
      <c r="F1002" s="173"/>
      <c r="G1002" s="174"/>
      <c r="H1002" s="1381"/>
      <c r="I1002" s="173"/>
      <c r="J1002" s="174"/>
      <c r="K1002" s="138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699" t="s">
        <v>1720</v>
      </c>
      <c r="D1003" s="1700"/>
      <c r="E1003" s="310">
        <f>F1003+G1003+H1003</f>
        <v>0</v>
      </c>
      <c r="F1003" s="1382"/>
      <c r="G1003" s="1383"/>
      <c r="H1003" s="1384"/>
      <c r="I1003" s="1382"/>
      <c r="J1003" s="1383"/>
      <c r="K1003" s="138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01" t="s">
        <v>1721</v>
      </c>
      <c r="D1004" s="1698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1722</v>
      </c>
      <c r="E1005" s="281">
        <f>F1005+G1005+H1005</f>
        <v>0</v>
      </c>
      <c r="F1005" s="152"/>
      <c r="G1005" s="153"/>
      <c r="H1005" s="1378"/>
      <c r="I1005" s="152"/>
      <c r="J1005" s="153"/>
      <c r="K1005" s="137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1723</v>
      </c>
      <c r="E1006" s="295">
        <f>F1006+G1006+H1006</f>
        <v>0</v>
      </c>
      <c r="F1006" s="158"/>
      <c r="G1006" s="159"/>
      <c r="H1006" s="1380"/>
      <c r="I1006" s="158"/>
      <c r="J1006" s="159"/>
      <c r="K1006" s="138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1724</v>
      </c>
      <c r="E1007" s="295">
        <f>F1007+G1007+H1007</f>
        <v>0</v>
      </c>
      <c r="F1007" s="158"/>
      <c r="G1007" s="159"/>
      <c r="H1007" s="1380"/>
      <c r="I1007" s="158"/>
      <c r="J1007" s="159"/>
      <c r="K1007" s="138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1725</v>
      </c>
      <c r="E1008" s="287">
        <f>F1008+G1008+H1008</f>
        <v>0</v>
      </c>
      <c r="F1008" s="173"/>
      <c r="G1008" s="174"/>
      <c r="H1008" s="1381"/>
      <c r="I1008" s="173"/>
      <c r="J1008" s="174"/>
      <c r="K1008" s="138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02" t="s">
        <v>1948</v>
      </c>
      <c r="D1009" s="1703"/>
      <c r="E1009" s="310">
        <f>SUM(E1010:E1012)</f>
        <v>0</v>
      </c>
      <c r="F1009" s="1430">
        <v>0</v>
      </c>
      <c r="G1009" s="1430">
        <v>0</v>
      </c>
      <c r="H1009" s="1430">
        <v>0</v>
      </c>
      <c r="I1009" s="1430">
        <v>0</v>
      </c>
      <c r="J1009" s="1430">
        <v>0</v>
      </c>
      <c r="K1009" s="143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1726</v>
      </c>
      <c r="E1010" s="281">
        <f>F1010+G1010+H1010</f>
        <v>0</v>
      </c>
      <c r="F1010" s="1431">
        <v>0</v>
      </c>
      <c r="G1010" s="1431">
        <v>0</v>
      </c>
      <c r="H1010" s="1432">
        <v>0</v>
      </c>
      <c r="I1010" s="1562">
        <v>0</v>
      </c>
      <c r="J1010" s="1431">
        <v>0</v>
      </c>
      <c r="K1010" s="143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1727</v>
      </c>
      <c r="E1011" s="314">
        <f>F1011+G1011+H1011</f>
        <v>0</v>
      </c>
      <c r="F1011" s="1431">
        <v>0</v>
      </c>
      <c r="G1011" s="1431">
        <v>0</v>
      </c>
      <c r="H1011" s="1432">
        <v>0</v>
      </c>
      <c r="I1011" s="1562">
        <v>0</v>
      </c>
      <c r="J1011" s="1431">
        <v>0</v>
      </c>
      <c r="K1011" s="143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1728</v>
      </c>
      <c r="E1012" s="377">
        <f>F1012+G1012+H1012</f>
        <v>0</v>
      </c>
      <c r="F1012" s="1431">
        <v>0</v>
      </c>
      <c r="G1012" s="1431">
        <v>0</v>
      </c>
      <c r="H1012" s="1432">
        <v>0</v>
      </c>
      <c r="I1012" s="1562">
        <v>0</v>
      </c>
      <c r="J1012" s="1431">
        <v>0</v>
      </c>
      <c r="K1012" s="143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697" t="s">
        <v>1729</v>
      </c>
      <c r="D1013" s="1698"/>
      <c r="E1013" s="1398"/>
      <c r="F1013" s="1398"/>
      <c r="G1013" s="1398"/>
      <c r="H1013" s="1398"/>
      <c r="I1013" s="1398"/>
      <c r="J1013" s="1398"/>
      <c r="K1013" s="1398"/>
      <c r="L1013" s="139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697" t="s">
        <v>1729</v>
      </c>
      <c r="D1014" s="1698"/>
      <c r="E1014" s="310">
        <f>F1014+G1014+H1014</f>
        <v>0</v>
      </c>
      <c r="F1014" s="1389"/>
      <c r="G1014" s="1390"/>
      <c r="H1014" s="1391"/>
      <c r="I1014" s="1420">
        <v>0</v>
      </c>
      <c r="J1014" s="1421">
        <v>0</v>
      </c>
      <c r="K1014" s="1422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3"/>
      <c r="C1015" s="1394"/>
      <c r="D1015" s="139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6"/>
      <c r="C1016" s="111"/>
      <c r="D1016" s="1397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6"/>
      <c r="C1017" s="111"/>
      <c r="D1017" s="1397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3"/>
      <c r="C1018" s="392" t="s">
        <v>1775</v>
      </c>
      <c r="D1018" s="1392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60000</v>
      </c>
      <c r="F1018" s="395">
        <f t="shared" si="235"/>
        <v>0</v>
      </c>
      <c r="G1018" s="396">
        <f t="shared" si="235"/>
        <v>60000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  <v>1</v>
      </c>
      <c r="N1018" s="73" t="str">
        <f>LEFT(C900,1)</f>
        <v>6</v>
      </c>
    </row>
    <row r="1019" spans="1:13" ht="16.5" thickTop="1">
      <c r="A1019" s="23">
        <v>760</v>
      </c>
      <c r="B1019" s="79" t="s">
        <v>974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28"/>
      <c r="C1020" s="1328"/>
      <c r="D1020" s="1329"/>
      <c r="E1020" s="1328"/>
      <c r="F1020" s="1328"/>
      <c r="G1020" s="1328"/>
      <c r="H1020" s="1328"/>
      <c r="I1020" s="1328"/>
      <c r="J1020" s="1328"/>
      <c r="K1020" s="1328"/>
      <c r="L1020" s="1330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26"/>
      <c r="D1023" s="1327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23" t="str">
        <f>$B$7</f>
        <v>ОТЧЕТНИ ДАННИ ПО ЕБК ЗА СМЕТКИТЕ ЗА СРЕДСТВАТА ОТ ЕВРОПЕЙСКИЯ СЪЮЗ - РА</v>
      </c>
      <c r="C1024" s="1724"/>
      <c r="D1024" s="1724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80</v>
      </c>
      <c r="F1025" s="405" t="s">
        <v>1869</v>
      </c>
      <c r="G1025" s="237"/>
      <c r="H1025" s="1323" t="s">
        <v>506</v>
      </c>
      <c r="I1025" s="1324"/>
      <c r="J1025" s="1325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25">
        <f>$B$9</f>
        <v>0</v>
      </c>
      <c r="C1026" s="1726"/>
      <c r="D1026" s="1727"/>
      <c r="E1026" s="115">
        <f>$E$9</f>
        <v>44197</v>
      </c>
      <c r="F1026" s="226">
        <f>$F$9</f>
        <v>44439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12" t="str">
        <f>$B$12</f>
        <v>Момчилград</v>
      </c>
      <c r="C1029" s="1713"/>
      <c r="D1029" s="1714"/>
      <c r="E1029" s="409" t="s">
        <v>1924</v>
      </c>
      <c r="F1029" s="1321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2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1925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7" t="s">
        <v>81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1747</v>
      </c>
      <c r="E1033" s="1715" t="s">
        <v>1709</v>
      </c>
      <c r="F1033" s="1716"/>
      <c r="G1033" s="1716"/>
      <c r="H1033" s="1717"/>
      <c r="I1033" s="1718" t="s">
        <v>1710</v>
      </c>
      <c r="J1033" s="1719"/>
      <c r="K1033" s="1719"/>
      <c r="L1033" s="1720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916</v>
      </c>
      <c r="C1034" s="251" t="s">
        <v>82</v>
      </c>
      <c r="D1034" s="252" t="s">
        <v>1748</v>
      </c>
      <c r="E1034" s="1363" t="str">
        <f>$E$20</f>
        <v>Уточнен план                Общо</v>
      </c>
      <c r="F1034" s="1367" t="str">
        <f>$F$20</f>
        <v>държавни дейности</v>
      </c>
      <c r="G1034" s="1368" t="str">
        <f>$G$20</f>
        <v>местни дейности</v>
      </c>
      <c r="H1034" s="136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1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1777</v>
      </c>
      <c r="E1035" s="1414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11"/>
      <c r="C1036" s="1550" t="e">
        <f>VLOOKUP(D1036,OP_LIST2,2,FALSE)</f>
        <v>#N/A</v>
      </c>
      <c r="D1036" s="1417"/>
      <c r="E1036" s="388"/>
      <c r="F1036" s="1401"/>
      <c r="G1036" s="1402"/>
      <c r="H1036" s="1403"/>
      <c r="I1036" s="1401"/>
      <c r="J1036" s="1402"/>
      <c r="K1036" s="1403"/>
      <c r="L1036" s="1400"/>
      <c r="M1036" s="7">
        <f>(IF($E1155&lt;&gt;0,$M$2,IF($L1155&lt;&gt;0,$M$2,"")))</f>
        <v>1</v>
      </c>
    </row>
    <row r="1037" spans="1:13" ht="15.75">
      <c r="A1037" s="23"/>
      <c r="B1037" s="1614" t="s">
        <v>1708</v>
      </c>
      <c r="C1037" s="1418">
        <f>VLOOKUP(D1038,EBK_DEIN2,2,FALSE)</f>
        <v>7714</v>
      </c>
      <c r="D1037" s="1417" t="s">
        <v>1826</v>
      </c>
      <c r="E1037" s="388"/>
      <c r="F1037" s="1404"/>
      <c r="G1037" s="1405"/>
      <c r="H1037" s="1406"/>
      <c r="I1037" s="1404"/>
      <c r="J1037" s="1405"/>
      <c r="K1037" s="1406"/>
      <c r="L1037" s="1400"/>
      <c r="M1037" s="7">
        <f>(IF($E1155&lt;&gt;0,$M$2,IF($L1155&lt;&gt;0,$M$2,"")))</f>
        <v>1</v>
      </c>
    </row>
    <row r="1038" spans="1:13" ht="15.75">
      <c r="A1038" s="23"/>
      <c r="B1038" s="1410"/>
      <c r="C1038" s="1539">
        <f>+C1037</f>
        <v>7714</v>
      </c>
      <c r="D1038" s="1412" t="s">
        <v>108</v>
      </c>
      <c r="E1038" s="388"/>
      <c r="F1038" s="1404"/>
      <c r="G1038" s="1405"/>
      <c r="H1038" s="1406"/>
      <c r="I1038" s="1404"/>
      <c r="J1038" s="1405"/>
      <c r="K1038" s="1406"/>
      <c r="L1038" s="1400"/>
      <c r="M1038" s="7">
        <f>(IF($E1155&lt;&gt;0,$M$2,IF($L1155&lt;&gt;0,$M$2,"")))</f>
        <v>1</v>
      </c>
    </row>
    <row r="1039" spans="1:13" ht="15">
      <c r="A1039" s="23"/>
      <c r="B1039" s="1415"/>
      <c r="C1039" s="1413"/>
      <c r="D1039" s="1416" t="s">
        <v>1749</v>
      </c>
      <c r="E1039" s="388"/>
      <c r="F1039" s="1407"/>
      <c r="G1039" s="1408"/>
      <c r="H1039" s="1409"/>
      <c r="I1039" s="1407"/>
      <c r="J1039" s="1408"/>
      <c r="K1039" s="1409"/>
      <c r="L1039" s="140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21" t="s">
        <v>1778</v>
      </c>
      <c r="D1040" s="1722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1779</v>
      </c>
      <c r="E1041" s="281">
        <f>F1041+G1041+H1041</f>
        <v>0</v>
      </c>
      <c r="F1041" s="152"/>
      <c r="G1041" s="153"/>
      <c r="H1041" s="1378"/>
      <c r="I1041" s="152"/>
      <c r="J1041" s="153"/>
      <c r="K1041" s="1378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1780</v>
      </c>
      <c r="E1042" s="287">
        <f>F1042+G1042+H1042</f>
        <v>0</v>
      </c>
      <c r="F1042" s="173"/>
      <c r="G1042" s="174"/>
      <c r="H1042" s="1381"/>
      <c r="I1042" s="173"/>
      <c r="J1042" s="174"/>
      <c r="K1042" s="138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06" t="s">
        <v>1781</v>
      </c>
      <c r="D1043" s="1707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1782</v>
      </c>
      <c r="E1044" s="281">
        <f>F1044+G1044+H1044</f>
        <v>0</v>
      </c>
      <c r="F1044" s="152"/>
      <c r="G1044" s="153"/>
      <c r="H1044" s="1378"/>
      <c r="I1044" s="152"/>
      <c r="J1044" s="153"/>
      <c r="K1044" s="137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1783</v>
      </c>
      <c r="E1045" s="295">
        <f>F1045+G1045+H1045</f>
        <v>0</v>
      </c>
      <c r="F1045" s="158"/>
      <c r="G1045" s="159"/>
      <c r="H1045" s="1380"/>
      <c r="I1045" s="158"/>
      <c r="J1045" s="159"/>
      <c r="K1045" s="138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210</v>
      </c>
      <c r="E1046" s="295">
        <f>F1046+G1046+H1046</f>
        <v>0</v>
      </c>
      <c r="F1046" s="158"/>
      <c r="G1046" s="159"/>
      <c r="H1046" s="1380"/>
      <c r="I1046" s="158"/>
      <c r="J1046" s="159"/>
      <c r="K1046" s="138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211</v>
      </c>
      <c r="E1047" s="295">
        <f>F1047+G1047+H1047</f>
        <v>0</v>
      </c>
      <c r="F1047" s="158"/>
      <c r="G1047" s="159"/>
      <c r="H1047" s="1380"/>
      <c r="I1047" s="158"/>
      <c r="J1047" s="159"/>
      <c r="K1047" s="138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212</v>
      </c>
      <c r="E1048" s="287">
        <f>F1048+G1048+H1048</f>
        <v>0</v>
      </c>
      <c r="F1048" s="173"/>
      <c r="G1048" s="174"/>
      <c r="H1048" s="1381"/>
      <c r="I1048" s="173"/>
      <c r="J1048" s="174"/>
      <c r="K1048" s="138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08" t="s">
        <v>1045</v>
      </c>
      <c r="D1049" s="1709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1046</v>
      </c>
      <c r="E1050" s="281">
        <f aca="true" t="shared" si="240" ref="E1050:E1057">F1050+G1050+H1050</f>
        <v>0</v>
      </c>
      <c r="F1050" s="152"/>
      <c r="G1050" s="153"/>
      <c r="H1050" s="1378"/>
      <c r="I1050" s="152"/>
      <c r="J1050" s="153"/>
      <c r="K1050" s="1378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1943</v>
      </c>
      <c r="E1051" s="295">
        <f t="shared" si="240"/>
        <v>0</v>
      </c>
      <c r="F1051" s="158"/>
      <c r="G1051" s="159"/>
      <c r="H1051" s="1380"/>
      <c r="I1051" s="158"/>
      <c r="J1051" s="159"/>
      <c r="K1051" s="1380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1905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1047</v>
      </c>
      <c r="E1053" s="295">
        <f t="shared" si="240"/>
        <v>0</v>
      </c>
      <c r="F1053" s="158"/>
      <c r="G1053" s="159"/>
      <c r="H1053" s="1380"/>
      <c r="I1053" s="158"/>
      <c r="J1053" s="159"/>
      <c r="K1053" s="1380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1048</v>
      </c>
      <c r="E1054" s="295">
        <f t="shared" si="240"/>
        <v>0</v>
      </c>
      <c r="F1054" s="158"/>
      <c r="G1054" s="159"/>
      <c r="H1054" s="1380"/>
      <c r="I1054" s="158"/>
      <c r="J1054" s="159"/>
      <c r="K1054" s="1380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1907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1049</v>
      </c>
      <c r="E1056" s="287">
        <f t="shared" si="240"/>
        <v>0</v>
      </c>
      <c r="F1056" s="173"/>
      <c r="G1056" s="174"/>
      <c r="H1056" s="1381"/>
      <c r="I1056" s="173"/>
      <c r="J1056" s="174"/>
      <c r="K1056" s="138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10" t="s">
        <v>1050</v>
      </c>
      <c r="D1057" s="1711"/>
      <c r="E1057" s="310">
        <f t="shared" si="240"/>
        <v>0</v>
      </c>
      <c r="F1057" s="1382"/>
      <c r="G1057" s="1383"/>
      <c r="H1057" s="1384"/>
      <c r="I1057" s="1382"/>
      <c r="J1057" s="1383"/>
      <c r="K1057" s="138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06" t="s">
        <v>1051</v>
      </c>
      <c r="D1058" s="1707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1052</v>
      </c>
      <c r="E1059" s="281">
        <f aca="true" t="shared" si="243" ref="E1059:E1075">F1059+G1059+H1059</f>
        <v>0</v>
      </c>
      <c r="F1059" s="152"/>
      <c r="G1059" s="153"/>
      <c r="H1059" s="1378"/>
      <c r="I1059" s="152"/>
      <c r="J1059" s="153"/>
      <c r="K1059" s="137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1053</v>
      </c>
      <c r="E1060" s="295">
        <f t="shared" si="243"/>
        <v>0</v>
      </c>
      <c r="F1060" s="158"/>
      <c r="G1060" s="159"/>
      <c r="H1060" s="1380"/>
      <c r="I1060" s="158"/>
      <c r="J1060" s="159"/>
      <c r="K1060" s="138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1054</v>
      </c>
      <c r="E1061" s="295">
        <f t="shared" si="243"/>
        <v>0</v>
      </c>
      <c r="F1061" s="158"/>
      <c r="G1061" s="159"/>
      <c r="H1061" s="1380"/>
      <c r="I1061" s="158"/>
      <c r="J1061" s="159"/>
      <c r="K1061" s="138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1055</v>
      </c>
      <c r="E1062" s="295">
        <f t="shared" si="243"/>
        <v>0</v>
      </c>
      <c r="F1062" s="158"/>
      <c r="G1062" s="159"/>
      <c r="H1062" s="1380"/>
      <c r="I1062" s="158"/>
      <c r="J1062" s="159"/>
      <c r="K1062" s="138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1056</v>
      </c>
      <c r="E1063" s="295">
        <f t="shared" si="243"/>
        <v>0</v>
      </c>
      <c r="F1063" s="158"/>
      <c r="G1063" s="159"/>
      <c r="H1063" s="1380"/>
      <c r="I1063" s="158"/>
      <c r="J1063" s="159"/>
      <c r="K1063" s="1380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1057</v>
      </c>
      <c r="E1064" s="314">
        <f t="shared" si="243"/>
        <v>0</v>
      </c>
      <c r="F1064" s="164"/>
      <c r="G1064" s="165"/>
      <c r="H1064" s="1379"/>
      <c r="I1064" s="164"/>
      <c r="J1064" s="165"/>
      <c r="K1064" s="137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1058</v>
      </c>
      <c r="E1065" s="320">
        <f t="shared" si="243"/>
        <v>0</v>
      </c>
      <c r="F1065" s="453"/>
      <c r="G1065" s="454"/>
      <c r="H1065" s="1388"/>
      <c r="I1065" s="453"/>
      <c r="J1065" s="454"/>
      <c r="K1065" s="1388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1059</v>
      </c>
      <c r="E1066" s="326">
        <f t="shared" si="243"/>
        <v>0</v>
      </c>
      <c r="F1066" s="448"/>
      <c r="G1066" s="449"/>
      <c r="H1066" s="1385"/>
      <c r="I1066" s="448"/>
      <c r="J1066" s="449"/>
      <c r="K1066" s="138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1060</v>
      </c>
      <c r="E1067" s="320">
        <f t="shared" si="243"/>
        <v>0</v>
      </c>
      <c r="F1067" s="453"/>
      <c r="G1067" s="454"/>
      <c r="H1067" s="1388"/>
      <c r="I1067" s="453"/>
      <c r="J1067" s="454"/>
      <c r="K1067" s="138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1061</v>
      </c>
      <c r="E1068" s="295">
        <f t="shared" si="243"/>
        <v>0</v>
      </c>
      <c r="F1068" s="158"/>
      <c r="G1068" s="159"/>
      <c r="H1068" s="1380"/>
      <c r="I1068" s="158"/>
      <c r="J1068" s="159"/>
      <c r="K1068" s="138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1908</v>
      </c>
      <c r="E1069" s="326">
        <f t="shared" si="243"/>
        <v>0</v>
      </c>
      <c r="F1069" s="448"/>
      <c r="G1069" s="449"/>
      <c r="H1069" s="1385"/>
      <c r="I1069" s="448"/>
      <c r="J1069" s="449"/>
      <c r="K1069" s="138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1062</v>
      </c>
      <c r="E1070" s="320">
        <f t="shared" si="243"/>
        <v>0</v>
      </c>
      <c r="F1070" s="453"/>
      <c r="G1070" s="454"/>
      <c r="H1070" s="1388"/>
      <c r="I1070" s="453"/>
      <c r="J1070" s="454"/>
      <c r="K1070" s="138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1835</v>
      </c>
      <c r="E1071" s="326">
        <f t="shared" si="243"/>
        <v>0</v>
      </c>
      <c r="F1071" s="448"/>
      <c r="G1071" s="449"/>
      <c r="H1071" s="1385"/>
      <c r="I1071" s="448"/>
      <c r="J1071" s="449"/>
      <c r="K1071" s="138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1063</v>
      </c>
      <c r="E1072" s="335">
        <f t="shared" si="243"/>
        <v>0</v>
      </c>
      <c r="F1072" s="599"/>
      <c r="G1072" s="600"/>
      <c r="H1072" s="1387"/>
      <c r="I1072" s="599"/>
      <c r="J1072" s="600"/>
      <c r="K1072" s="138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1944</v>
      </c>
      <c r="E1073" s="320">
        <f t="shared" si="243"/>
        <v>0</v>
      </c>
      <c r="F1073" s="453"/>
      <c r="G1073" s="454"/>
      <c r="H1073" s="1388"/>
      <c r="I1073" s="453"/>
      <c r="J1073" s="454"/>
      <c r="K1073" s="138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1155</v>
      </c>
      <c r="E1074" s="295">
        <f t="shared" si="243"/>
        <v>0</v>
      </c>
      <c r="F1074" s="158"/>
      <c r="G1074" s="159"/>
      <c r="H1074" s="1380"/>
      <c r="I1074" s="158"/>
      <c r="J1074" s="159"/>
      <c r="K1074" s="138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1064</v>
      </c>
      <c r="E1075" s="287">
        <f t="shared" si="243"/>
        <v>0</v>
      </c>
      <c r="F1075" s="173"/>
      <c r="G1075" s="174"/>
      <c r="H1075" s="1381"/>
      <c r="I1075" s="173"/>
      <c r="J1075" s="174"/>
      <c r="K1075" s="138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01" t="s">
        <v>1122</v>
      </c>
      <c r="D1076" s="1698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1945</v>
      </c>
      <c r="E1077" s="281">
        <f>F1077+G1077+H1077</f>
        <v>0</v>
      </c>
      <c r="F1077" s="152"/>
      <c r="G1077" s="153"/>
      <c r="H1077" s="1378"/>
      <c r="I1077" s="152"/>
      <c r="J1077" s="153"/>
      <c r="K1077" s="137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1946</v>
      </c>
      <c r="E1078" s="295">
        <f>F1078+G1078+H1078</f>
        <v>0</v>
      </c>
      <c r="F1078" s="158"/>
      <c r="G1078" s="159"/>
      <c r="H1078" s="1380"/>
      <c r="I1078" s="158"/>
      <c r="J1078" s="159"/>
      <c r="K1078" s="138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1947</v>
      </c>
      <c r="E1079" s="287">
        <f>F1079+G1079+H1079</f>
        <v>0</v>
      </c>
      <c r="F1079" s="173"/>
      <c r="G1079" s="174"/>
      <c r="H1079" s="1381"/>
      <c r="I1079" s="173"/>
      <c r="J1079" s="174"/>
      <c r="K1079" s="138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01" t="s">
        <v>1756</v>
      </c>
      <c r="D1080" s="1698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1065</v>
      </c>
      <c r="E1081" s="281">
        <f>F1081+G1081+H1081</f>
        <v>0</v>
      </c>
      <c r="F1081" s="152"/>
      <c r="G1081" s="153"/>
      <c r="H1081" s="1378"/>
      <c r="I1081" s="152"/>
      <c r="J1081" s="153"/>
      <c r="K1081" s="137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1066</v>
      </c>
      <c r="E1082" s="295">
        <f>F1082+G1082+H1082</f>
        <v>0</v>
      </c>
      <c r="F1082" s="158"/>
      <c r="G1082" s="159"/>
      <c r="H1082" s="1380"/>
      <c r="I1082" s="158"/>
      <c r="J1082" s="159"/>
      <c r="K1082" s="138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1067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1068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1069</v>
      </c>
      <c r="E1085" s="287">
        <f>F1085+G1085+H1085</f>
        <v>0</v>
      </c>
      <c r="F1085" s="173"/>
      <c r="G1085" s="174"/>
      <c r="H1085" s="1381"/>
      <c r="I1085" s="173"/>
      <c r="J1085" s="174"/>
      <c r="K1085" s="138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01" t="s">
        <v>1070</v>
      </c>
      <c r="D1086" s="1698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1156</v>
      </c>
      <c r="E1087" s="281">
        <f aca="true" t="shared" si="248" ref="E1087:E1092">F1087+G1087+H1087</f>
        <v>0</v>
      </c>
      <c r="F1087" s="152"/>
      <c r="G1087" s="153"/>
      <c r="H1087" s="1378"/>
      <c r="I1087" s="152"/>
      <c r="J1087" s="153"/>
      <c r="K1087" s="137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1071</v>
      </c>
      <c r="E1088" s="287">
        <f t="shared" si="248"/>
        <v>0</v>
      </c>
      <c r="F1088" s="173"/>
      <c r="G1088" s="174"/>
      <c r="H1088" s="1381"/>
      <c r="I1088" s="173"/>
      <c r="J1088" s="174"/>
      <c r="K1088" s="138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01" t="s">
        <v>1072</v>
      </c>
      <c r="D1089" s="1698"/>
      <c r="E1089" s="310">
        <f t="shared" si="248"/>
        <v>0</v>
      </c>
      <c r="F1089" s="1382"/>
      <c r="G1089" s="1383"/>
      <c r="H1089" s="1384"/>
      <c r="I1089" s="1382"/>
      <c r="J1089" s="1383"/>
      <c r="K1089" s="138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04" t="s">
        <v>1073</v>
      </c>
      <c r="D1090" s="1705"/>
      <c r="E1090" s="310">
        <f t="shared" si="248"/>
        <v>0</v>
      </c>
      <c r="F1090" s="1382"/>
      <c r="G1090" s="1383"/>
      <c r="H1090" s="1384"/>
      <c r="I1090" s="1382"/>
      <c r="J1090" s="1383"/>
      <c r="K1090" s="138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04" t="s">
        <v>1074</v>
      </c>
      <c r="D1091" s="1705"/>
      <c r="E1091" s="310">
        <f t="shared" si="248"/>
        <v>0</v>
      </c>
      <c r="F1091" s="1382"/>
      <c r="G1091" s="1383"/>
      <c r="H1091" s="1384"/>
      <c r="I1091" s="1382"/>
      <c r="J1091" s="1383"/>
      <c r="K1091" s="138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04" t="s">
        <v>1295</v>
      </c>
      <c r="D1092" s="1705"/>
      <c r="E1092" s="310">
        <f t="shared" si="248"/>
        <v>0</v>
      </c>
      <c r="F1092" s="1382"/>
      <c r="G1092" s="1383"/>
      <c r="H1092" s="1384"/>
      <c r="I1092" s="1382"/>
      <c r="J1092" s="1383"/>
      <c r="K1092" s="138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01" t="s">
        <v>1075</v>
      </c>
      <c r="D1093" s="1698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1587</v>
      </c>
      <c r="E1094" s="281">
        <f>F1094+G1094+H1094</f>
        <v>0</v>
      </c>
      <c r="F1094" s="152"/>
      <c r="G1094" s="153"/>
      <c r="H1094" s="1378"/>
      <c r="I1094" s="152"/>
      <c r="J1094" s="153"/>
      <c r="K1094" s="137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1076</v>
      </c>
      <c r="E1095" s="281">
        <f aca="true" t="shared" si="251" ref="E1095:E1101">F1095+G1095+H1095</f>
        <v>0</v>
      </c>
      <c r="F1095" s="152"/>
      <c r="G1095" s="153"/>
      <c r="H1095" s="1378"/>
      <c r="I1095" s="152"/>
      <c r="J1095" s="153"/>
      <c r="K1095" s="137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1077</v>
      </c>
      <c r="E1096" s="326">
        <f t="shared" si="251"/>
        <v>0</v>
      </c>
      <c r="F1096" s="448"/>
      <c r="G1096" s="449"/>
      <c r="H1096" s="1385"/>
      <c r="I1096" s="448"/>
      <c r="J1096" s="449"/>
      <c r="K1096" s="138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1078</v>
      </c>
      <c r="E1097" s="351">
        <f t="shared" si="251"/>
        <v>0</v>
      </c>
      <c r="F1097" s="635"/>
      <c r="G1097" s="636"/>
      <c r="H1097" s="1386"/>
      <c r="I1097" s="635"/>
      <c r="J1097" s="636"/>
      <c r="K1097" s="138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1079</v>
      </c>
      <c r="E1098" s="335">
        <f t="shared" si="251"/>
        <v>0</v>
      </c>
      <c r="F1098" s="599"/>
      <c r="G1098" s="600"/>
      <c r="H1098" s="1387"/>
      <c r="I1098" s="599"/>
      <c r="J1098" s="600"/>
      <c r="K1098" s="138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1606</v>
      </c>
      <c r="E1099" s="320">
        <f>F1099+G1099+H1099</f>
        <v>0</v>
      </c>
      <c r="F1099" s="453"/>
      <c r="G1099" s="454"/>
      <c r="H1099" s="1388"/>
      <c r="I1099" s="453"/>
      <c r="J1099" s="454"/>
      <c r="K1099" s="138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1080</v>
      </c>
      <c r="E1100" s="320">
        <f t="shared" si="251"/>
        <v>0</v>
      </c>
      <c r="F1100" s="453"/>
      <c r="G1100" s="454"/>
      <c r="H1100" s="1388"/>
      <c r="I1100" s="453"/>
      <c r="J1100" s="454"/>
      <c r="K1100" s="138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1081</v>
      </c>
      <c r="E1101" s="287">
        <f t="shared" si="251"/>
        <v>0</v>
      </c>
      <c r="F1101" s="173"/>
      <c r="G1101" s="174"/>
      <c r="H1101" s="1381"/>
      <c r="I1101" s="173"/>
      <c r="J1101" s="174"/>
      <c r="K1101" s="138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1637</v>
      </c>
      <c r="D1102" s="681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1082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1750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1083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1292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1689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01" t="s">
        <v>1084</v>
      </c>
      <c r="D1108" s="1698"/>
      <c r="E1108" s="310">
        <f t="shared" si="254"/>
        <v>0</v>
      </c>
      <c r="F1108" s="1430">
        <v>0</v>
      </c>
      <c r="G1108" s="1431">
        <v>0</v>
      </c>
      <c r="H1108" s="1432">
        <v>0</v>
      </c>
      <c r="I1108" s="1430">
        <v>0</v>
      </c>
      <c r="J1108" s="1431">
        <v>0</v>
      </c>
      <c r="K1108" s="1432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01" t="s">
        <v>1085</v>
      </c>
      <c r="D1109" s="1698"/>
      <c r="E1109" s="310">
        <f t="shared" si="254"/>
        <v>0</v>
      </c>
      <c r="F1109" s="1382"/>
      <c r="G1109" s="1383"/>
      <c r="H1109" s="1384"/>
      <c r="I1109" s="1382"/>
      <c r="J1109" s="1383"/>
      <c r="K1109" s="138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01" t="s">
        <v>1086</v>
      </c>
      <c r="D1110" s="1698"/>
      <c r="E1110" s="310">
        <f t="shared" si="254"/>
        <v>0</v>
      </c>
      <c r="F1110" s="1431">
        <v>0</v>
      </c>
      <c r="G1110" s="1431">
        <v>0</v>
      </c>
      <c r="H1110" s="1432">
        <v>0</v>
      </c>
      <c r="I1110" s="1562">
        <v>0</v>
      </c>
      <c r="J1110" s="1431">
        <v>0</v>
      </c>
      <c r="K1110" s="1431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01" t="s">
        <v>1087</v>
      </c>
      <c r="D1111" s="1698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1088</v>
      </c>
      <c r="E1112" s="281">
        <f aca="true" t="shared" si="258" ref="E1112:E1117">F1112+G1112+H1112</f>
        <v>0</v>
      </c>
      <c r="F1112" s="152"/>
      <c r="G1112" s="153"/>
      <c r="H1112" s="1378"/>
      <c r="I1112" s="152"/>
      <c r="J1112" s="153"/>
      <c r="K1112" s="137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1089</v>
      </c>
      <c r="E1113" s="295">
        <f t="shared" si="258"/>
        <v>0</v>
      </c>
      <c r="F1113" s="158"/>
      <c r="G1113" s="159"/>
      <c r="H1113" s="1380"/>
      <c r="I1113" s="158"/>
      <c r="J1113" s="159"/>
      <c r="K1113" s="138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1090</v>
      </c>
      <c r="E1114" s="295">
        <f t="shared" si="258"/>
        <v>0</v>
      </c>
      <c r="F1114" s="158"/>
      <c r="G1114" s="159"/>
      <c r="H1114" s="1380"/>
      <c r="I1114" s="158"/>
      <c r="J1114" s="159"/>
      <c r="K1114" s="138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1091</v>
      </c>
      <c r="E1115" s="295">
        <f t="shared" si="258"/>
        <v>0</v>
      </c>
      <c r="F1115" s="158"/>
      <c r="G1115" s="159"/>
      <c r="H1115" s="1380"/>
      <c r="I1115" s="158"/>
      <c r="J1115" s="159"/>
      <c r="K1115" s="138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1092</v>
      </c>
      <c r="E1116" s="295">
        <f t="shared" si="258"/>
        <v>0</v>
      </c>
      <c r="F1116" s="158"/>
      <c r="G1116" s="159"/>
      <c r="H1116" s="1380"/>
      <c r="I1116" s="158"/>
      <c r="J1116" s="159"/>
      <c r="K1116" s="138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1093</v>
      </c>
      <c r="E1117" s="287">
        <f t="shared" si="258"/>
        <v>0</v>
      </c>
      <c r="F1117" s="173"/>
      <c r="G1117" s="174"/>
      <c r="H1117" s="1381"/>
      <c r="I1117" s="173"/>
      <c r="J1117" s="174"/>
      <c r="K1117" s="138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01" t="s">
        <v>1296</v>
      </c>
      <c r="D1118" s="1698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1094</v>
      </c>
      <c r="E1119" s="281">
        <f aca="true" t="shared" si="261" ref="E1119:E1124">F1119+G1119+H1119</f>
        <v>0</v>
      </c>
      <c r="F1119" s="152"/>
      <c r="G1119" s="153"/>
      <c r="H1119" s="1378"/>
      <c r="I1119" s="152"/>
      <c r="J1119" s="153"/>
      <c r="K1119" s="137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1095</v>
      </c>
      <c r="E1120" s="295">
        <f t="shared" si="261"/>
        <v>0</v>
      </c>
      <c r="F1120" s="158"/>
      <c r="G1120" s="159"/>
      <c r="H1120" s="1380"/>
      <c r="I1120" s="158"/>
      <c r="J1120" s="159"/>
      <c r="K1120" s="138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1096</v>
      </c>
      <c r="E1121" s="287">
        <f t="shared" si="261"/>
        <v>0</v>
      </c>
      <c r="F1121" s="173"/>
      <c r="G1121" s="174"/>
      <c r="H1121" s="1381"/>
      <c r="I1121" s="173"/>
      <c r="J1121" s="174"/>
      <c r="K1121" s="138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01" t="s">
        <v>1293</v>
      </c>
      <c r="D1122" s="1698"/>
      <c r="E1122" s="310">
        <f t="shared" si="261"/>
        <v>0</v>
      </c>
      <c r="F1122" s="1382"/>
      <c r="G1122" s="1383"/>
      <c r="H1122" s="1384"/>
      <c r="I1122" s="1382"/>
      <c r="J1122" s="1383"/>
      <c r="K1122" s="138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01" t="s">
        <v>1294</v>
      </c>
      <c r="D1123" s="1698"/>
      <c r="E1123" s="310">
        <f t="shared" si="261"/>
        <v>0</v>
      </c>
      <c r="F1123" s="1382"/>
      <c r="G1123" s="1383"/>
      <c r="H1123" s="1384"/>
      <c r="I1123" s="1382"/>
      <c r="J1123" s="1383"/>
      <c r="K1123" s="138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04" t="s">
        <v>1097</v>
      </c>
      <c r="D1124" s="1705"/>
      <c r="E1124" s="310">
        <f t="shared" si="261"/>
        <v>0</v>
      </c>
      <c r="F1124" s="1382"/>
      <c r="G1124" s="1383"/>
      <c r="H1124" s="1384"/>
      <c r="I1124" s="1382"/>
      <c r="J1124" s="1383"/>
      <c r="K1124" s="138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01" t="s">
        <v>1123</v>
      </c>
      <c r="D1125" s="1698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1124</v>
      </c>
      <c r="E1126" s="281">
        <f>F1126+G1126+H1126</f>
        <v>0</v>
      </c>
      <c r="F1126" s="152"/>
      <c r="G1126" s="153"/>
      <c r="H1126" s="1378"/>
      <c r="I1126" s="152"/>
      <c r="J1126" s="153"/>
      <c r="K1126" s="137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1125</v>
      </c>
      <c r="E1127" s="287">
        <f>F1127+G1127+H1127</f>
        <v>0</v>
      </c>
      <c r="F1127" s="173"/>
      <c r="G1127" s="174"/>
      <c r="H1127" s="1381"/>
      <c r="I1127" s="173"/>
      <c r="J1127" s="174"/>
      <c r="K1127" s="138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699" t="s">
        <v>1098</v>
      </c>
      <c r="D1128" s="1700"/>
      <c r="E1128" s="310">
        <f>F1128+G1128+H1128</f>
        <v>0</v>
      </c>
      <c r="F1128" s="1382"/>
      <c r="G1128" s="1383"/>
      <c r="H1128" s="1384"/>
      <c r="I1128" s="1382"/>
      <c r="J1128" s="1383"/>
      <c r="K1128" s="138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699" t="s">
        <v>1099</v>
      </c>
      <c r="D1129" s="1700"/>
      <c r="E1129" s="310">
        <f aca="true" t="shared" si="264" ref="E1129:L1129">SUM(E1130:E1136)</f>
        <v>60000</v>
      </c>
      <c r="F1129" s="274">
        <f t="shared" si="264"/>
        <v>0</v>
      </c>
      <c r="G1129" s="275">
        <f t="shared" si="264"/>
        <v>60000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  <v>1</v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1100</v>
      </c>
      <c r="E1130" s="281">
        <f aca="true" t="shared" si="265" ref="E1130:E1136">F1130+G1130+H1130</f>
        <v>0</v>
      </c>
      <c r="F1130" s="152"/>
      <c r="G1130" s="153"/>
      <c r="H1130" s="1378"/>
      <c r="I1130" s="152"/>
      <c r="J1130" s="153"/>
      <c r="K1130" s="137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1101</v>
      </c>
      <c r="E1131" s="295">
        <f t="shared" si="265"/>
        <v>0</v>
      </c>
      <c r="F1131" s="158"/>
      <c r="G1131" s="159"/>
      <c r="H1131" s="1380"/>
      <c r="I1131" s="158"/>
      <c r="J1131" s="159"/>
      <c r="K1131" s="138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233</v>
      </c>
      <c r="E1132" s="295">
        <f t="shared" si="265"/>
        <v>0</v>
      </c>
      <c r="F1132" s="158"/>
      <c r="G1132" s="159"/>
      <c r="H1132" s="1380"/>
      <c r="I1132" s="158"/>
      <c r="J1132" s="159"/>
      <c r="K1132" s="138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234</v>
      </c>
      <c r="E1133" s="295">
        <f t="shared" si="265"/>
        <v>0</v>
      </c>
      <c r="F1133" s="158"/>
      <c r="G1133" s="159"/>
      <c r="H1133" s="1380"/>
      <c r="I1133" s="158"/>
      <c r="J1133" s="159"/>
      <c r="K1133" s="138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235</v>
      </c>
      <c r="E1134" s="295">
        <f t="shared" si="265"/>
        <v>0</v>
      </c>
      <c r="F1134" s="158"/>
      <c r="G1134" s="159"/>
      <c r="H1134" s="1380"/>
      <c r="I1134" s="158"/>
      <c r="J1134" s="159"/>
      <c r="K1134" s="138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236</v>
      </c>
      <c r="E1135" s="295">
        <f t="shared" si="265"/>
        <v>60000</v>
      </c>
      <c r="F1135" s="158"/>
      <c r="G1135" s="159">
        <v>60000</v>
      </c>
      <c r="H1135" s="1380"/>
      <c r="I1135" s="158"/>
      <c r="J1135" s="159"/>
      <c r="K1135" s="1380"/>
      <c r="L1135" s="295">
        <f t="shared" si="266"/>
        <v>0</v>
      </c>
      <c r="M1135" s="12">
        <f t="shared" si="256"/>
        <v>1</v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237</v>
      </c>
      <c r="E1136" s="287">
        <f t="shared" si="265"/>
        <v>0</v>
      </c>
      <c r="F1136" s="173"/>
      <c r="G1136" s="174"/>
      <c r="H1136" s="1381"/>
      <c r="I1136" s="173"/>
      <c r="J1136" s="174"/>
      <c r="K1136" s="138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699" t="s">
        <v>238</v>
      </c>
      <c r="D1137" s="1700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1157</v>
      </c>
      <c r="E1138" s="281">
        <f>F1138+G1138+H1138</f>
        <v>0</v>
      </c>
      <c r="F1138" s="152"/>
      <c r="G1138" s="153"/>
      <c r="H1138" s="1378"/>
      <c r="I1138" s="152"/>
      <c r="J1138" s="153"/>
      <c r="K1138" s="137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239</v>
      </c>
      <c r="E1139" s="287">
        <f>F1139+G1139+H1139</f>
        <v>0</v>
      </c>
      <c r="F1139" s="173"/>
      <c r="G1139" s="174"/>
      <c r="H1139" s="1381"/>
      <c r="I1139" s="173"/>
      <c r="J1139" s="174"/>
      <c r="K1139" s="138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699" t="s">
        <v>1720</v>
      </c>
      <c r="D1140" s="1700"/>
      <c r="E1140" s="310">
        <f>F1140+G1140+H1140</f>
        <v>0</v>
      </c>
      <c r="F1140" s="1382"/>
      <c r="G1140" s="1383"/>
      <c r="H1140" s="1384"/>
      <c r="I1140" s="1382"/>
      <c r="J1140" s="1383"/>
      <c r="K1140" s="138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01" t="s">
        <v>1721</v>
      </c>
      <c r="D1141" s="1698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1722</v>
      </c>
      <c r="E1142" s="281">
        <f>F1142+G1142+H1142</f>
        <v>0</v>
      </c>
      <c r="F1142" s="152"/>
      <c r="G1142" s="153"/>
      <c r="H1142" s="1378"/>
      <c r="I1142" s="152"/>
      <c r="J1142" s="153"/>
      <c r="K1142" s="137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1723</v>
      </c>
      <c r="E1143" s="295">
        <f>F1143+G1143+H1143</f>
        <v>0</v>
      </c>
      <c r="F1143" s="158"/>
      <c r="G1143" s="159"/>
      <c r="H1143" s="1380"/>
      <c r="I1143" s="158"/>
      <c r="J1143" s="159"/>
      <c r="K1143" s="138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1724</v>
      </c>
      <c r="E1144" s="295">
        <f>F1144+G1144+H1144</f>
        <v>0</v>
      </c>
      <c r="F1144" s="158"/>
      <c r="G1144" s="159"/>
      <c r="H1144" s="1380"/>
      <c r="I1144" s="158"/>
      <c r="J1144" s="159"/>
      <c r="K1144" s="138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1725</v>
      </c>
      <c r="E1145" s="287">
        <f>F1145+G1145+H1145</f>
        <v>0</v>
      </c>
      <c r="F1145" s="173"/>
      <c r="G1145" s="174"/>
      <c r="H1145" s="1381"/>
      <c r="I1145" s="173"/>
      <c r="J1145" s="174"/>
      <c r="K1145" s="138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02" t="s">
        <v>1948</v>
      </c>
      <c r="D1146" s="1703"/>
      <c r="E1146" s="310">
        <f>SUM(E1147:E1149)</f>
        <v>0</v>
      </c>
      <c r="F1146" s="1430">
        <v>0</v>
      </c>
      <c r="G1146" s="1430">
        <v>0</v>
      </c>
      <c r="H1146" s="1430">
        <v>0</v>
      </c>
      <c r="I1146" s="1430">
        <v>0</v>
      </c>
      <c r="J1146" s="1430">
        <v>0</v>
      </c>
      <c r="K1146" s="1430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1726</v>
      </c>
      <c r="E1147" s="281">
        <f>F1147+G1147+H1147</f>
        <v>0</v>
      </c>
      <c r="F1147" s="1431">
        <v>0</v>
      </c>
      <c r="G1147" s="1431">
        <v>0</v>
      </c>
      <c r="H1147" s="1432">
        <v>0</v>
      </c>
      <c r="I1147" s="1562">
        <v>0</v>
      </c>
      <c r="J1147" s="1431">
        <v>0</v>
      </c>
      <c r="K1147" s="1431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1727</v>
      </c>
      <c r="E1148" s="314">
        <f>F1148+G1148+H1148</f>
        <v>0</v>
      </c>
      <c r="F1148" s="1431">
        <v>0</v>
      </c>
      <c r="G1148" s="1431">
        <v>0</v>
      </c>
      <c r="H1148" s="1432">
        <v>0</v>
      </c>
      <c r="I1148" s="1562">
        <v>0</v>
      </c>
      <c r="J1148" s="1431">
        <v>0</v>
      </c>
      <c r="K1148" s="1431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1728</v>
      </c>
      <c r="E1149" s="377">
        <f>F1149+G1149+H1149</f>
        <v>0</v>
      </c>
      <c r="F1149" s="1431">
        <v>0</v>
      </c>
      <c r="G1149" s="1431">
        <v>0</v>
      </c>
      <c r="H1149" s="1432">
        <v>0</v>
      </c>
      <c r="I1149" s="1562">
        <v>0</v>
      </c>
      <c r="J1149" s="1431">
        <v>0</v>
      </c>
      <c r="K1149" s="1431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697" t="s">
        <v>1729</v>
      </c>
      <c r="D1150" s="1698"/>
      <c r="E1150" s="1398"/>
      <c r="F1150" s="1398"/>
      <c r="G1150" s="1398"/>
      <c r="H1150" s="1398"/>
      <c r="I1150" s="1398"/>
      <c r="J1150" s="1398"/>
      <c r="K1150" s="1398"/>
      <c r="L1150" s="139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697" t="s">
        <v>1729</v>
      </c>
      <c r="D1151" s="1698"/>
      <c r="E1151" s="310">
        <f>F1151+G1151+H1151</f>
        <v>0</v>
      </c>
      <c r="F1151" s="1389"/>
      <c r="G1151" s="1390"/>
      <c r="H1151" s="1391"/>
      <c r="I1151" s="1420">
        <v>0</v>
      </c>
      <c r="J1151" s="1421">
        <v>0</v>
      </c>
      <c r="K1151" s="1422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3"/>
      <c r="C1152" s="1394"/>
      <c r="D1152" s="139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6"/>
      <c r="C1153" s="111"/>
      <c r="D1153" s="1397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6"/>
      <c r="C1154" s="111"/>
      <c r="D1154" s="1397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3"/>
      <c r="C1155" s="392" t="s">
        <v>1775</v>
      </c>
      <c r="D1155" s="1392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60000</v>
      </c>
      <c r="F1155" s="395">
        <f t="shared" si="269"/>
        <v>0</v>
      </c>
      <c r="G1155" s="396">
        <f t="shared" si="269"/>
        <v>60000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  <v>1</v>
      </c>
      <c r="N1155" s="73" t="str">
        <f>LEFT(C1037,1)</f>
        <v>7</v>
      </c>
    </row>
    <row r="1156" spans="1:13" ht="16.5" thickTop="1">
      <c r="A1156" s="23">
        <v>760</v>
      </c>
      <c r="B1156" s="79" t="s">
        <v>974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28"/>
      <c r="C1157" s="1328"/>
      <c r="D1157" s="1329"/>
      <c r="E1157" s="1328"/>
      <c r="F1157" s="1328"/>
      <c r="G1157" s="1328"/>
      <c r="H1157" s="1328"/>
      <c r="I1157" s="1328"/>
      <c r="J1157" s="1328"/>
      <c r="K1157" s="1328"/>
      <c r="L1157" s="1330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872:D872"/>
    <mergeCell ref="C876:D876"/>
    <mergeCell ref="C877:D877"/>
    <mergeCell ref="C855:D855"/>
    <mergeCell ref="C863:D863"/>
    <mergeCell ref="C866:D866"/>
    <mergeCell ref="C867:D867"/>
    <mergeCell ref="C844:D844"/>
    <mergeCell ref="C848:D848"/>
    <mergeCell ref="C849:D849"/>
    <mergeCell ref="C850:D850"/>
    <mergeCell ref="C851:D851"/>
    <mergeCell ref="C854:D854"/>
    <mergeCell ref="C818:D818"/>
    <mergeCell ref="C819:D819"/>
    <mergeCell ref="C834:D834"/>
    <mergeCell ref="C835:D835"/>
    <mergeCell ref="C836:D836"/>
    <mergeCell ref="C837:D837"/>
    <mergeCell ref="C802:D802"/>
    <mergeCell ref="C806:D806"/>
    <mergeCell ref="C812:D812"/>
    <mergeCell ref="C815:D815"/>
    <mergeCell ref="C816:D816"/>
    <mergeCell ref="C817:D817"/>
    <mergeCell ref="I759:L759"/>
    <mergeCell ref="C766:D766"/>
    <mergeCell ref="C769:D769"/>
    <mergeCell ref="C775:D775"/>
    <mergeCell ref="C783:D783"/>
    <mergeCell ref="C784:D78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E896:H896"/>
    <mergeCell ref="I896:L896"/>
    <mergeCell ref="C730:D730"/>
    <mergeCell ref="C735:D735"/>
    <mergeCell ref="C739:D739"/>
    <mergeCell ref="B887:D887"/>
    <mergeCell ref="B750:D750"/>
    <mergeCell ref="B752:D752"/>
    <mergeCell ref="B755:D755"/>
    <mergeCell ref="E759:H759"/>
    <mergeCell ref="C903:D903"/>
    <mergeCell ref="C906:D906"/>
    <mergeCell ref="C912:D912"/>
    <mergeCell ref="C920:D920"/>
    <mergeCell ref="B889:D889"/>
    <mergeCell ref="B892:D892"/>
    <mergeCell ref="C952:D952"/>
    <mergeCell ref="C953:D953"/>
    <mergeCell ref="C954:D954"/>
    <mergeCell ref="C955:D955"/>
    <mergeCell ref="C921:D921"/>
    <mergeCell ref="C939:D939"/>
    <mergeCell ref="C943:D943"/>
    <mergeCell ref="C949:D949"/>
    <mergeCell ref="C974:D974"/>
    <mergeCell ref="C981:D981"/>
    <mergeCell ref="C985:D985"/>
    <mergeCell ref="C986:D986"/>
    <mergeCell ref="C956:D956"/>
    <mergeCell ref="C971:D971"/>
    <mergeCell ref="C972:D972"/>
    <mergeCell ref="C973:D973"/>
    <mergeCell ref="C1000:D1000"/>
    <mergeCell ref="C1003:D1003"/>
    <mergeCell ref="C1004:D1004"/>
    <mergeCell ref="C1009:D1009"/>
    <mergeCell ref="C987:D987"/>
    <mergeCell ref="C988:D988"/>
    <mergeCell ref="C991:D991"/>
    <mergeCell ref="C992:D992"/>
    <mergeCell ref="I1033:L1033"/>
    <mergeCell ref="C1040:D1040"/>
    <mergeCell ref="C1013:D1013"/>
    <mergeCell ref="C1014:D1014"/>
    <mergeCell ref="B1024:D1024"/>
    <mergeCell ref="B1026:D1026"/>
    <mergeCell ref="C1043:D1043"/>
    <mergeCell ref="C1049:D1049"/>
    <mergeCell ref="C1057:D1057"/>
    <mergeCell ref="C1058:D1058"/>
    <mergeCell ref="B1029:D1029"/>
    <mergeCell ref="E1033:H1033"/>
    <mergeCell ref="C1090:D1090"/>
    <mergeCell ref="C1091:D1091"/>
    <mergeCell ref="C1092:D1092"/>
    <mergeCell ref="C1093:D1093"/>
    <mergeCell ref="C1076:D1076"/>
    <mergeCell ref="C1080:D1080"/>
    <mergeCell ref="C1086:D1086"/>
    <mergeCell ref="C1089:D1089"/>
    <mergeCell ref="C1118:D1118"/>
    <mergeCell ref="C1122:D1122"/>
    <mergeCell ref="C1123:D1123"/>
    <mergeCell ref="C1124:D1124"/>
    <mergeCell ref="C1108:D1108"/>
    <mergeCell ref="C1109:D1109"/>
    <mergeCell ref="C1110:D1110"/>
    <mergeCell ref="C1111:D1111"/>
    <mergeCell ref="C1151:D1151"/>
    <mergeCell ref="C1140:D1140"/>
    <mergeCell ref="C1141:D1141"/>
    <mergeCell ref="C1146:D1146"/>
    <mergeCell ref="C1150:D1150"/>
    <mergeCell ref="C1125:D1125"/>
    <mergeCell ref="C1128:D1128"/>
    <mergeCell ref="C1129:D1129"/>
    <mergeCell ref="C1137:D1137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 E757 E894 E1031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 F757 F894 F1031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 F755 F892 F102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 D764 D901 D1038">
    <cfRule type="cellIs" priority="4" dxfId="0" operator="notEqual" stopIfTrue="1">
      <formula>"ИЗБЕРЕТЕ ДЕЙНОСТ"</formula>
    </cfRule>
  </conditionalFormatting>
  <conditionalFormatting sqref="D744 D881 D1018 D1155">
    <cfRule type="cellIs" priority="3" dxfId="154" operator="equal" stopIfTrue="1">
      <formula>0</formula>
    </cfRule>
  </conditionalFormatting>
  <conditionalFormatting sqref="C627 C764 C762 C901 C899 C1038 C1036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44" customWidth="1"/>
    <col min="2" max="2" width="105.875" style="1470" hidden="1" customWidth="1"/>
    <col min="3" max="3" width="48.125" style="1444" hidden="1" customWidth="1"/>
    <col min="4" max="5" width="48.125" style="1444" customWidth="1"/>
    <col min="6" max="16384" width="9.125" style="1444" customWidth="1"/>
  </cols>
  <sheetData>
    <row r="1" spans="1:3" ht="14.25">
      <c r="A1" s="1442" t="s">
        <v>1828</v>
      </c>
      <c r="B1" s="1443" t="s">
        <v>1832</v>
      </c>
      <c r="C1" s="1442"/>
    </row>
    <row r="2" spans="1:3" ht="31.5" customHeight="1">
      <c r="A2" s="1445">
        <v>0</v>
      </c>
      <c r="B2" s="1446" t="s">
        <v>464</v>
      </c>
      <c r="C2" s="1447" t="s">
        <v>1297</v>
      </c>
    </row>
    <row r="3" spans="1:3" ht="35.25" customHeight="1">
      <c r="A3" s="1445">
        <v>33</v>
      </c>
      <c r="B3" s="1446" t="s">
        <v>465</v>
      </c>
      <c r="C3" s="1448" t="s">
        <v>1298</v>
      </c>
    </row>
    <row r="4" spans="1:3" ht="35.25" customHeight="1">
      <c r="A4" s="1445">
        <v>42</v>
      </c>
      <c r="B4" s="1446" t="s">
        <v>466</v>
      </c>
      <c r="C4" s="1449" t="s">
        <v>1299</v>
      </c>
    </row>
    <row r="5" spans="1:3" ht="19.5">
      <c r="A5" s="1445">
        <v>96</v>
      </c>
      <c r="B5" s="1446" t="s">
        <v>467</v>
      </c>
      <c r="C5" s="1449" t="s">
        <v>1300</v>
      </c>
    </row>
    <row r="6" spans="1:3" ht="19.5">
      <c r="A6" s="1445">
        <v>97</v>
      </c>
      <c r="B6" s="1446" t="s">
        <v>468</v>
      </c>
      <c r="C6" s="1449" t="s">
        <v>1301</v>
      </c>
    </row>
    <row r="7" spans="1:3" ht="19.5">
      <c r="A7" s="1445">
        <v>98</v>
      </c>
      <c r="B7" s="1446" t="s">
        <v>469</v>
      </c>
      <c r="C7" s="1449" t="s">
        <v>1302</v>
      </c>
    </row>
    <row r="8" spans="1:3" ht="15">
      <c r="A8" s="1450"/>
      <c r="B8" s="1450"/>
      <c r="C8" s="1450"/>
    </row>
    <row r="9" spans="1:3" ht="15">
      <c r="A9" s="1451"/>
      <c r="B9" s="1451"/>
      <c r="C9" s="1452"/>
    </row>
    <row r="10" spans="1:3" ht="14.25">
      <c r="A10" s="1556" t="s">
        <v>1828</v>
      </c>
      <c r="B10" s="1557" t="s">
        <v>1831</v>
      </c>
      <c r="C10" s="1556"/>
    </row>
    <row r="11" spans="1:3" ht="14.25">
      <c r="A11" s="1558"/>
      <c r="B11" s="1559" t="s">
        <v>1226</v>
      </c>
      <c r="C11" s="1558"/>
    </row>
    <row r="12" spans="1:3" ht="15.75">
      <c r="A12" s="1453">
        <v>1101</v>
      </c>
      <c r="B12" s="1454" t="s">
        <v>1227</v>
      </c>
      <c r="C12" s="1453">
        <v>1101</v>
      </c>
    </row>
    <row r="13" spans="1:3" ht="15.75">
      <c r="A13" s="1453">
        <v>1103</v>
      </c>
      <c r="B13" s="1455" t="s">
        <v>1228</v>
      </c>
      <c r="C13" s="1453">
        <v>1103</v>
      </c>
    </row>
    <row r="14" spans="1:3" ht="15.75">
      <c r="A14" s="1453">
        <v>1104</v>
      </c>
      <c r="B14" s="1456" t="s">
        <v>1229</v>
      </c>
      <c r="C14" s="1453">
        <v>1104</v>
      </c>
    </row>
    <row r="15" spans="1:3" ht="15.75">
      <c r="A15" s="1453">
        <v>1105</v>
      </c>
      <c r="B15" s="1456" t="s">
        <v>1230</v>
      </c>
      <c r="C15" s="1453">
        <v>1105</v>
      </c>
    </row>
    <row r="16" spans="1:3" ht="15.75">
      <c r="A16" s="1453">
        <v>1106</v>
      </c>
      <c r="B16" s="1456" t="s">
        <v>1231</v>
      </c>
      <c r="C16" s="1453">
        <v>1106</v>
      </c>
    </row>
    <row r="17" spans="1:3" ht="15.75">
      <c r="A17" s="1453">
        <v>1107</v>
      </c>
      <c r="B17" s="1456" t="s">
        <v>1232</v>
      </c>
      <c r="C17" s="1453">
        <v>1107</v>
      </c>
    </row>
    <row r="18" spans="1:3" ht="15.75">
      <c r="A18" s="1453">
        <v>1108</v>
      </c>
      <c r="B18" s="1456" t="s">
        <v>1233</v>
      </c>
      <c r="C18" s="1453">
        <v>1108</v>
      </c>
    </row>
    <row r="19" spans="1:3" ht="15.75">
      <c r="A19" s="1453">
        <v>1111</v>
      </c>
      <c r="B19" s="1457" t="s">
        <v>0</v>
      </c>
      <c r="C19" s="1453">
        <v>1111</v>
      </c>
    </row>
    <row r="20" spans="1:3" ht="15.75">
      <c r="A20" s="1453">
        <v>1115</v>
      </c>
      <c r="B20" s="1457" t="s">
        <v>1</v>
      </c>
      <c r="C20" s="1453">
        <v>1115</v>
      </c>
    </row>
    <row r="21" spans="1:3" ht="15.75">
      <c r="A21" s="1453">
        <v>1116</v>
      </c>
      <c r="B21" s="1457" t="s">
        <v>2</v>
      </c>
      <c r="C21" s="1453">
        <v>1116</v>
      </c>
    </row>
    <row r="22" spans="1:3" ht="15.75">
      <c r="A22" s="1453">
        <v>1117</v>
      </c>
      <c r="B22" s="1457" t="s">
        <v>3</v>
      </c>
      <c r="C22" s="1453">
        <v>1117</v>
      </c>
    </row>
    <row r="23" spans="1:3" ht="15.75">
      <c r="A23" s="1453">
        <v>1121</v>
      </c>
      <c r="B23" s="1456" t="s">
        <v>4</v>
      </c>
      <c r="C23" s="1453">
        <v>1121</v>
      </c>
    </row>
    <row r="24" spans="1:3" ht="15.75">
      <c r="A24" s="1453">
        <v>1122</v>
      </c>
      <c r="B24" s="1456" t="s">
        <v>5</v>
      </c>
      <c r="C24" s="1453">
        <v>1122</v>
      </c>
    </row>
    <row r="25" spans="1:3" ht="15.75">
      <c r="A25" s="1453">
        <v>1123</v>
      </c>
      <c r="B25" s="1456" t="s">
        <v>6</v>
      </c>
      <c r="C25" s="1453">
        <v>1123</v>
      </c>
    </row>
    <row r="26" spans="1:3" ht="15.75">
      <c r="A26" s="1453">
        <v>1125</v>
      </c>
      <c r="B26" s="1458" t="s">
        <v>7</v>
      </c>
      <c r="C26" s="1453">
        <v>1125</v>
      </c>
    </row>
    <row r="27" spans="1:3" ht="15.75">
      <c r="A27" s="1453">
        <v>1128</v>
      </c>
      <c r="B27" s="1456" t="s">
        <v>8</v>
      </c>
      <c r="C27" s="1453">
        <v>1128</v>
      </c>
    </row>
    <row r="28" spans="1:3" ht="15.75">
      <c r="A28" s="1453">
        <v>1139</v>
      </c>
      <c r="B28" s="1459" t="s">
        <v>9</v>
      </c>
      <c r="C28" s="1453">
        <v>1139</v>
      </c>
    </row>
    <row r="29" spans="1:3" ht="15.75">
      <c r="A29" s="1453">
        <v>1141</v>
      </c>
      <c r="B29" s="1457" t="s">
        <v>10</v>
      </c>
      <c r="C29" s="1453">
        <v>1141</v>
      </c>
    </row>
    <row r="30" spans="1:3" ht="15.75">
      <c r="A30" s="1453">
        <v>1142</v>
      </c>
      <c r="B30" s="1456" t="s">
        <v>11</v>
      </c>
      <c r="C30" s="1453">
        <v>1142</v>
      </c>
    </row>
    <row r="31" spans="1:3" ht="15.75">
      <c r="A31" s="1453">
        <v>1143</v>
      </c>
      <c r="B31" s="1457" t="s">
        <v>12</v>
      </c>
      <c r="C31" s="1453">
        <v>1143</v>
      </c>
    </row>
    <row r="32" spans="1:3" ht="15.75">
      <c r="A32" s="1453">
        <v>1144</v>
      </c>
      <c r="B32" s="1457" t="s">
        <v>13</v>
      </c>
      <c r="C32" s="1453">
        <v>1144</v>
      </c>
    </row>
    <row r="33" spans="1:3" ht="15.75">
      <c r="A33" s="1453">
        <v>1145</v>
      </c>
      <c r="B33" s="1456" t="s">
        <v>14</v>
      </c>
      <c r="C33" s="1453">
        <v>1145</v>
      </c>
    </row>
    <row r="34" spans="1:3" ht="15.75">
      <c r="A34" s="1453">
        <v>1146</v>
      </c>
      <c r="B34" s="1457" t="s">
        <v>15</v>
      </c>
      <c r="C34" s="1453">
        <v>1146</v>
      </c>
    </row>
    <row r="35" spans="1:3" ht="15.75">
      <c r="A35" s="1453">
        <v>1147</v>
      </c>
      <c r="B35" s="1457" t="s">
        <v>16</v>
      </c>
      <c r="C35" s="1453">
        <v>1147</v>
      </c>
    </row>
    <row r="36" spans="1:3" ht="15.75">
      <c r="A36" s="1453">
        <v>1148</v>
      </c>
      <c r="B36" s="1457" t="s">
        <v>17</v>
      </c>
      <c r="C36" s="1453">
        <v>1148</v>
      </c>
    </row>
    <row r="37" spans="1:3" ht="15.75">
      <c r="A37" s="1453">
        <v>1149</v>
      </c>
      <c r="B37" s="1457" t="s">
        <v>18</v>
      </c>
      <c r="C37" s="1453">
        <v>1149</v>
      </c>
    </row>
    <row r="38" spans="1:3" ht="15.75">
      <c r="A38" s="1453">
        <v>1151</v>
      </c>
      <c r="B38" s="1457" t="s">
        <v>19</v>
      </c>
      <c r="C38" s="1453">
        <v>1151</v>
      </c>
    </row>
    <row r="39" spans="1:3" ht="15.75">
      <c r="A39" s="1453">
        <v>1158</v>
      </c>
      <c r="B39" s="1456" t="s">
        <v>20</v>
      </c>
      <c r="C39" s="1453">
        <v>1158</v>
      </c>
    </row>
    <row r="40" spans="1:3" ht="15.75">
      <c r="A40" s="1453">
        <v>1161</v>
      </c>
      <c r="B40" s="1456" t="s">
        <v>21</v>
      </c>
      <c r="C40" s="1453">
        <v>1161</v>
      </c>
    </row>
    <row r="41" spans="1:3" ht="15.75">
      <c r="A41" s="1453">
        <v>1162</v>
      </c>
      <c r="B41" s="1456" t="s">
        <v>22</v>
      </c>
      <c r="C41" s="1453">
        <v>1162</v>
      </c>
    </row>
    <row r="42" spans="1:3" ht="15.75">
      <c r="A42" s="1453">
        <v>1163</v>
      </c>
      <c r="B42" s="1456" t="s">
        <v>23</v>
      </c>
      <c r="C42" s="1453">
        <v>1163</v>
      </c>
    </row>
    <row r="43" spans="1:3" ht="15.75">
      <c r="A43" s="1453">
        <v>1168</v>
      </c>
      <c r="B43" s="1456" t="s">
        <v>24</v>
      </c>
      <c r="C43" s="1453">
        <v>1168</v>
      </c>
    </row>
    <row r="44" spans="1:3" ht="15.75">
      <c r="A44" s="1453">
        <v>1179</v>
      </c>
      <c r="B44" s="1457" t="s">
        <v>25</v>
      </c>
      <c r="C44" s="1453">
        <v>1179</v>
      </c>
    </row>
    <row r="45" spans="1:3" ht="15.75">
      <c r="A45" s="1453">
        <v>2201</v>
      </c>
      <c r="B45" s="1457" t="s">
        <v>26</v>
      </c>
      <c r="C45" s="1453">
        <v>2201</v>
      </c>
    </row>
    <row r="46" spans="1:3" ht="15.75">
      <c r="A46" s="1453">
        <v>2205</v>
      </c>
      <c r="B46" s="1456" t="s">
        <v>27</v>
      </c>
      <c r="C46" s="1453">
        <v>2205</v>
      </c>
    </row>
    <row r="47" spans="1:3" ht="15.75">
      <c r="A47" s="1453">
        <v>2206</v>
      </c>
      <c r="B47" s="1459" t="s">
        <v>28</v>
      </c>
      <c r="C47" s="1453">
        <v>2206</v>
      </c>
    </row>
    <row r="48" spans="1:3" ht="15.75">
      <c r="A48" s="1453">
        <v>2215</v>
      </c>
      <c r="B48" s="1456" t="s">
        <v>29</v>
      </c>
      <c r="C48" s="1453">
        <v>2215</v>
      </c>
    </row>
    <row r="49" spans="1:3" ht="15.75">
      <c r="A49" s="1453">
        <v>2218</v>
      </c>
      <c r="B49" s="1456" t="s">
        <v>30</v>
      </c>
      <c r="C49" s="1453">
        <v>2218</v>
      </c>
    </row>
    <row r="50" spans="1:3" ht="15.75">
      <c r="A50" s="1453">
        <v>2219</v>
      </c>
      <c r="B50" s="1456" t="s">
        <v>31</v>
      </c>
      <c r="C50" s="1453">
        <v>2219</v>
      </c>
    </row>
    <row r="51" spans="1:3" ht="15.75">
      <c r="A51" s="1453">
        <v>2221</v>
      </c>
      <c r="B51" s="1457" t="s">
        <v>32</v>
      </c>
      <c r="C51" s="1453">
        <v>2221</v>
      </c>
    </row>
    <row r="52" spans="1:3" ht="15.75">
      <c r="A52" s="1453">
        <v>2222</v>
      </c>
      <c r="B52" s="1460" t="s">
        <v>33</v>
      </c>
      <c r="C52" s="1453">
        <v>2222</v>
      </c>
    </row>
    <row r="53" spans="1:3" ht="15.75">
      <c r="A53" s="1453">
        <v>2223</v>
      </c>
      <c r="B53" s="1460" t="s">
        <v>1600</v>
      </c>
      <c r="C53" s="1453">
        <v>2223</v>
      </c>
    </row>
    <row r="54" spans="1:3" ht="15.75">
      <c r="A54" s="1453">
        <v>2224</v>
      </c>
      <c r="B54" s="1459" t="s">
        <v>34</v>
      </c>
      <c r="C54" s="1453">
        <v>2224</v>
      </c>
    </row>
    <row r="55" spans="1:3" ht="15.75">
      <c r="A55" s="1453">
        <v>2225</v>
      </c>
      <c r="B55" s="1456" t="s">
        <v>35</v>
      </c>
      <c r="C55" s="1453">
        <v>2225</v>
      </c>
    </row>
    <row r="56" spans="1:3" ht="15.75">
      <c r="A56" s="1453">
        <v>2228</v>
      </c>
      <c r="B56" s="1456" t="s">
        <v>36</v>
      </c>
      <c r="C56" s="1453">
        <v>2228</v>
      </c>
    </row>
    <row r="57" spans="1:3" ht="15.75">
      <c r="A57" s="1453">
        <v>2239</v>
      </c>
      <c r="B57" s="1457" t="s">
        <v>37</v>
      </c>
      <c r="C57" s="1453">
        <v>2239</v>
      </c>
    </row>
    <row r="58" spans="1:3" ht="15.75">
      <c r="A58" s="1453">
        <v>2241</v>
      </c>
      <c r="B58" s="1460" t="s">
        <v>38</v>
      </c>
      <c r="C58" s="1453">
        <v>2241</v>
      </c>
    </row>
    <row r="59" spans="1:3" ht="15.75">
      <c r="A59" s="1453">
        <v>2242</v>
      </c>
      <c r="B59" s="1460" t="s">
        <v>39</v>
      </c>
      <c r="C59" s="1453">
        <v>2242</v>
      </c>
    </row>
    <row r="60" spans="1:3" ht="15.75">
      <c r="A60" s="1453">
        <v>2243</v>
      </c>
      <c r="B60" s="1460" t="s">
        <v>40</v>
      </c>
      <c r="C60" s="1453">
        <v>2243</v>
      </c>
    </row>
    <row r="61" spans="1:3" ht="15.75">
      <c r="A61" s="1453">
        <v>2244</v>
      </c>
      <c r="B61" s="1460" t="s">
        <v>41</v>
      </c>
      <c r="C61" s="1453">
        <v>2244</v>
      </c>
    </row>
    <row r="62" spans="1:3" ht="15.75">
      <c r="A62" s="1453">
        <v>2245</v>
      </c>
      <c r="B62" s="1461" t="s">
        <v>42</v>
      </c>
      <c r="C62" s="1453">
        <v>2245</v>
      </c>
    </row>
    <row r="63" spans="1:3" ht="15.75">
      <c r="A63" s="1453">
        <v>2246</v>
      </c>
      <c r="B63" s="1460" t="s">
        <v>43</v>
      </c>
      <c r="C63" s="1453">
        <v>2246</v>
      </c>
    </row>
    <row r="64" spans="1:3" ht="15.75">
      <c r="A64" s="1453">
        <v>2247</v>
      </c>
      <c r="B64" s="1460" t="s">
        <v>44</v>
      </c>
      <c r="C64" s="1453">
        <v>2247</v>
      </c>
    </row>
    <row r="65" spans="1:3" ht="15.75">
      <c r="A65" s="1453">
        <v>2248</v>
      </c>
      <c r="B65" s="1460" t="s">
        <v>45</v>
      </c>
      <c r="C65" s="1453">
        <v>2248</v>
      </c>
    </row>
    <row r="66" spans="1:3" ht="15.75">
      <c r="A66" s="1453">
        <v>2249</v>
      </c>
      <c r="B66" s="1460" t="s">
        <v>46</v>
      </c>
      <c r="C66" s="1453">
        <v>2249</v>
      </c>
    </row>
    <row r="67" spans="1:3" ht="15.75">
      <c r="A67" s="1453">
        <v>2258</v>
      </c>
      <c r="B67" s="1456" t="s">
        <v>47</v>
      </c>
      <c r="C67" s="1453">
        <v>2258</v>
      </c>
    </row>
    <row r="68" spans="1:3" ht="15.75">
      <c r="A68" s="1453">
        <v>2259</v>
      </c>
      <c r="B68" s="1459" t="s">
        <v>48</v>
      </c>
      <c r="C68" s="1453">
        <v>2259</v>
      </c>
    </row>
    <row r="69" spans="1:3" ht="15.75">
      <c r="A69" s="1453">
        <v>2261</v>
      </c>
      <c r="B69" s="1457" t="s">
        <v>49</v>
      </c>
      <c r="C69" s="1453">
        <v>2261</v>
      </c>
    </row>
    <row r="70" spans="1:3" ht="15.75">
      <c r="A70" s="1453">
        <v>2268</v>
      </c>
      <c r="B70" s="1456" t="s">
        <v>50</v>
      </c>
      <c r="C70" s="1453">
        <v>2268</v>
      </c>
    </row>
    <row r="71" spans="1:3" ht="15.75">
      <c r="A71" s="1453">
        <v>2279</v>
      </c>
      <c r="B71" s="1457" t="s">
        <v>51</v>
      </c>
      <c r="C71" s="1453">
        <v>2279</v>
      </c>
    </row>
    <row r="72" spans="1:3" ht="15.75">
      <c r="A72" s="1453">
        <v>2281</v>
      </c>
      <c r="B72" s="1459" t="s">
        <v>52</v>
      </c>
      <c r="C72" s="1453">
        <v>2281</v>
      </c>
    </row>
    <row r="73" spans="1:3" ht="15.75">
      <c r="A73" s="1453">
        <v>2282</v>
      </c>
      <c r="B73" s="1459" t="s">
        <v>53</v>
      </c>
      <c r="C73" s="1453">
        <v>2282</v>
      </c>
    </row>
    <row r="74" spans="1:3" ht="15.75">
      <c r="A74" s="1453">
        <v>2283</v>
      </c>
      <c r="B74" s="1459" t="s">
        <v>54</v>
      </c>
      <c r="C74" s="1453">
        <v>2283</v>
      </c>
    </row>
    <row r="75" spans="1:3" ht="15.75">
      <c r="A75" s="1453">
        <v>2284</v>
      </c>
      <c r="B75" s="1459" t="s">
        <v>55</v>
      </c>
      <c r="C75" s="1453">
        <v>2284</v>
      </c>
    </row>
    <row r="76" spans="1:3" ht="15.75">
      <c r="A76" s="1453">
        <v>2285</v>
      </c>
      <c r="B76" s="1459" t="s">
        <v>56</v>
      </c>
      <c r="C76" s="1453">
        <v>2285</v>
      </c>
    </row>
    <row r="77" spans="1:3" ht="15.75">
      <c r="A77" s="1453">
        <v>2288</v>
      </c>
      <c r="B77" s="1459" t="s">
        <v>57</v>
      </c>
      <c r="C77" s="1453">
        <v>2288</v>
      </c>
    </row>
    <row r="78" spans="1:3" ht="15.75">
      <c r="A78" s="1453">
        <v>2289</v>
      </c>
      <c r="B78" s="1459" t="s">
        <v>58</v>
      </c>
      <c r="C78" s="1453">
        <v>2289</v>
      </c>
    </row>
    <row r="79" spans="1:3" ht="15.75">
      <c r="A79" s="1453">
        <v>3301</v>
      </c>
      <c r="B79" s="1456" t="s">
        <v>59</v>
      </c>
      <c r="C79" s="1453">
        <v>3301</v>
      </c>
    </row>
    <row r="80" spans="1:3" ht="15.75">
      <c r="A80" s="1453">
        <v>3311</v>
      </c>
      <c r="B80" s="1456" t="s">
        <v>1601</v>
      </c>
      <c r="C80" s="1453">
        <v>3311</v>
      </c>
    </row>
    <row r="81" spans="1:3" ht="15.75">
      <c r="A81" s="1453">
        <v>3312</v>
      </c>
      <c r="B81" s="1457" t="s">
        <v>1602</v>
      </c>
      <c r="C81" s="1453">
        <v>3312</v>
      </c>
    </row>
    <row r="82" spans="1:3" ht="15.75">
      <c r="A82" s="1453">
        <v>3318</v>
      </c>
      <c r="B82" s="1459" t="s">
        <v>60</v>
      </c>
      <c r="C82" s="1453">
        <v>3318</v>
      </c>
    </row>
    <row r="83" spans="1:3" ht="15.75">
      <c r="A83" s="1453">
        <v>3321</v>
      </c>
      <c r="B83" s="1456" t="s">
        <v>1593</v>
      </c>
      <c r="C83" s="1453">
        <v>3321</v>
      </c>
    </row>
    <row r="84" spans="1:3" ht="15.75">
      <c r="A84" s="1453">
        <v>3322</v>
      </c>
      <c r="B84" s="1457" t="s">
        <v>1594</v>
      </c>
      <c r="C84" s="1453">
        <v>3322</v>
      </c>
    </row>
    <row r="85" spans="1:3" ht="15.75">
      <c r="A85" s="1453">
        <v>3323</v>
      </c>
      <c r="B85" s="1459" t="s">
        <v>1592</v>
      </c>
      <c r="C85" s="1453">
        <v>3323</v>
      </c>
    </row>
    <row r="86" spans="1:3" ht="15.75">
      <c r="A86" s="1453">
        <v>3324</v>
      </c>
      <c r="B86" s="1459" t="s">
        <v>61</v>
      </c>
      <c r="C86" s="1453">
        <v>3324</v>
      </c>
    </row>
    <row r="87" spans="1:3" ht="15.75">
      <c r="A87" s="1453">
        <v>3325</v>
      </c>
      <c r="B87" s="1457" t="s">
        <v>1595</v>
      </c>
      <c r="C87" s="1453">
        <v>3325</v>
      </c>
    </row>
    <row r="88" spans="1:3" ht="15.75">
      <c r="A88" s="1453">
        <v>3326</v>
      </c>
      <c r="B88" s="1456" t="s">
        <v>1596</v>
      </c>
      <c r="C88" s="1453">
        <v>3326</v>
      </c>
    </row>
    <row r="89" spans="1:3" ht="15.75">
      <c r="A89" s="1453">
        <v>3327</v>
      </c>
      <c r="B89" s="1456" t="s">
        <v>1597</v>
      </c>
      <c r="C89" s="1453">
        <v>3327</v>
      </c>
    </row>
    <row r="90" spans="1:3" ht="15.75">
      <c r="A90" s="1453">
        <v>3332</v>
      </c>
      <c r="B90" s="1456" t="s">
        <v>62</v>
      </c>
      <c r="C90" s="1453">
        <v>3332</v>
      </c>
    </row>
    <row r="91" spans="1:3" ht="15.75">
      <c r="A91" s="1453">
        <v>3333</v>
      </c>
      <c r="B91" s="1457" t="s">
        <v>63</v>
      </c>
      <c r="C91" s="1453">
        <v>3333</v>
      </c>
    </row>
    <row r="92" spans="1:3" ht="15.75">
      <c r="A92" s="1453">
        <v>3334</v>
      </c>
      <c r="B92" s="1457" t="s">
        <v>140</v>
      </c>
      <c r="C92" s="1453">
        <v>3334</v>
      </c>
    </row>
    <row r="93" spans="1:3" ht="15.75">
      <c r="A93" s="1453">
        <v>3336</v>
      </c>
      <c r="B93" s="1457" t="s">
        <v>141</v>
      </c>
      <c r="C93" s="1453">
        <v>3336</v>
      </c>
    </row>
    <row r="94" spans="1:3" ht="15.75">
      <c r="A94" s="1453">
        <v>3337</v>
      </c>
      <c r="B94" s="1456" t="s">
        <v>1598</v>
      </c>
      <c r="C94" s="1453">
        <v>3337</v>
      </c>
    </row>
    <row r="95" spans="1:3" ht="15.75">
      <c r="A95" s="1453">
        <v>3338</v>
      </c>
      <c r="B95" s="1456" t="s">
        <v>1599</v>
      </c>
      <c r="C95" s="1453">
        <v>3338</v>
      </c>
    </row>
    <row r="96" spans="1:3" ht="15.75">
      <c r="A96" s="1453">
        <v>3341</v>
      </c>
      <c r="B96" s="1457" t="s">
        <v>142</v>
      </c>
      <c r="C96" s="1453">
        <v>3341</v>
      </c>
    </row>
    <row r="97" spans="1:3" ht="15.75">
      <c r="A97" s="1453">
        <v>3349</v>
      </c>
      <c r="B97" s="1457" t="s">
        <v>64</v>
      </c>
      <c r="C97" s="1453">
        <v>3349</v>
      </c>
    </row>
    <row r="98" spans="1:3" ht="15.75">
      <c r="A98" s="1453">
        <v>3359</v>
      </c>
      <c r="B98" s="1457" t="s">
        <v>65</v>
      </c>
      <c r="C98" s="1453">
        <v>3359</v>
      </c>
    </row>
    <row r="99" spans="1:3" ht="15.75">
      <c r="A99" s="1453">
        <v>3369</v>
      </c>
      <c r="B99" s="1457" t="s">
        <v>66</v>
      </c>
      <c r="C99" s="1453">
        <v>3369</v>
      </c>
    </row>
    <row r="100" spans="1:3" ht="15.75">
      <c r="A100" s="1453">
        <v>3388</v>
      </c>
      <c r="B100" s="1456" t="s">
        <v>854</v>
      </c>
      <c r="C100" s="1453">
        <v>3388</v>
      </c>
    </row>
    <row r="101" spans="1:3" ht="15.75">
      <c r="A101" s="1453">
        <v>3389</v>
      </c>
      <c r="B101" s="1457" t="s">
        <v>855</v>
      </c>
      <c r="C101" s="1453">
        <v>3389</v>
      </c>
    </row>
    <row r="102" spans="1:3" ht="15.75">
      <c r="A102" s="1453">
        <v>4401</v>
      </c>
      <c r="B102" s="1456" t="s">
        <v>856</v>
      </c>
      <c r="C102" s="1453">
        <v>4401</v>
      </c>
    </row>
    <row r="103" spans="1:3" ht="15.75">
      <c r="A103" s="1453">
        <v>4412</v>
      </c>
      <c r="B103" s="1459" t="s">
        <v>857</v>
      </c>
      <c r="C103" s="1453">
        <v>4412</v>
      </c>
    </row>
    <row r="104" spans="1:3" ht="15.75">
      <c r="A104" s="1453">
        <v>4415</v>
      </c>
      <c r="B104" s="1457" t="s">
        <v>858</v>
      </c>
      <c r="C104" s="1453">
        <v>4415</v>
      </c>
    </row>
    <row r="105" spans="1:3" ht="15.75">
      <c r="A105" s="1453">
        <v>4418</v>
      </c>
      <c r="B105" s="1457" t="s">
        <v>859</v>
      </c>
      <c r="C105" s="1453">
        <v>4418</v>
      </c>
    </row>
    <row r="106" spans="1:3" ht="15.75">
      <c r="A106" s="1453">
        <v>4429</v>
      </c>
      <c r="B106" s="1456" t="s">
        <v>860</v>
      </c>
      <c r="C106" s="1453">
        <v>4429</v>
      </c>
    </row>
    <row r="107" spans="1:3" ht="15.75">
      <c r="A107" s="1453">
        <v>4431</v>
      </c>
      <c r="B107" s="1457" t="s">
        <v>1603</v>
      </c>
      <c r="C107" s="1453">
        <v>4431</v>
      </c>
    </row>
    <row r="108" spans="1:3" ht="15.75">
      <c r="A108" s="1453">
        <v>4433</v>
      </c>
      <c r="B108" s="1457" t="s">
        <v>861</v>
      </c>
      <c r="C108" s="1453">
        <v>4433</v>
      </c>
    </row>
    <row r="109" spans="1:3" ht="15.75">
      <c r="A109" s="1453">
        <v>4436</v>
      </c>
      <c r="B109" s="1457" t="s">
        <v>862</v>
      </c>
      <c r="C109" s="1453">
        <v>4436</v>
      </c>
    </row>
    <row r="110" spans="1:3" ht="15.75">
      <c r="A110" s="1453">
        <v>4437</v>
      </c>
      <c r="B110" s="1458" t="s">
        <v>863</v>
      </c>
      <c r="C110" s="1453">
        <v>4437</v>
      </c>
    </row>
    <row r="111" spans="1:3" ht="15.75">
      <c r="A111" s="1453">
        <v>4448</v>
      </c>
      <c r="B111" s="1458" t="s">
        <v>1631</v>
      </c>
      <c r="C111" s="1453">
        <v>4448</v>
      </c>
    </row>
    <row r="112" spans="1:3" ht="15.75">
      <c r="A112" s="1453">
        <v>4450</v>
      </c>
      <c r="B112" s="1457" t="s">
        <v>864</v>
      </c>
      <c r="C112" s="1453">
        <v>4450</v>
      </c>
    </row>
    <row r="113" spans="1:3" ht="15.75">
      <c r="A113" s="1453">
        <v>4451</v>
      </c>
      <c r="B113" s="1462" t="s">
        <v>865</v>
      </c>
      <c r="C113" s="1453">
        <v>4451</v>
      </c>
    </row>
    <row r="114" spans="1:3" ht="15.75">
      <c r="A114" s="1453">
        <v>4452</v>
      </c>
      <c r="B114" s="1462" t="s">
        <v>866</v>
      </c>
      <c r="C114" s="1453">
        <v>4452</v>
      </c>
    </row>
    <row r="115" spans="1:3" ht="15.75">
      <c r="A115" s="1453">
        <v>4453</v>
      </c>
      <c r="B115" s="1462" t="s">
        <v>867</v>
      </c>
      <c r="C115" s="1453">
        <v>4453</v>
      </c>
    </row>
    <row r="116" spans="1:3" ht="15.75">
      <c r="A116" s="1453">
        <v>4454</v>
      </c>
      <c r="B116" s="1463" t="s">
        <v>868</v>
      </c>
      <c r="C116" s="1453">
        <v>4454</v>
      </c>
    </row>
    <row r="117" spans="1:3" ht="15.75">
      <c r="A117" s="1453">
        <v>4455</v>
      </c>
      <c r="B117" s="1463" t="s">
        <v>1604</v>
      </c>
      <c r="C117" s="1453">
        <v>4455</v>
      </c>
    </row>
    <row r="118" spans="1:3" ht="15.75">
      <c r="A118" s="1453">
        <v>4456</v>
      </c>
      <c r="B118" s="1462" t="s">
        <v>869</v>
      </c>
      <c r="C118" s="1453">
        <v>4456</v>
      </c>
    </row>
    <row r="119" spans="1:3" ht="15.75">
      <c r="A119" s="1453">
        <v>4457</v>
      </c>
      <c r="B119" s="1464" t="s">
        <v>1605</v>
      </c>
      <c r="C119" s="1453">
        <v>4457</v>
      </c>
    </row>
    <row r="120" spans="1:3" ht="15.75">
      <c r="A120" s="1453">
        <v>4458</v>
      </c>
      <c r="B120" s="1464" t="s">
        <v>1634</v>
      </c>
      <c r="C120" s="1453">
        <v>4458</v>
      </c>
    </row>
    <row r="121" spans="1:3" ht="15.75">
      <c r="A121" s="1453">
        <v>4459</v>
      </c>
      <c r="B121" s="1464" t="s">
        <v>1303</v>
      </c>
      <c r="C121" s="1453">
        <v>4459</v>
      </c>
    </row>
    <row r="122" spans="1:3" ht="15.75">
      <c r="A122" s="1453">
        <v>4465</v>
      </c>
      <c r="B122" s="1454" t="s">
        <v>870</v>
      </c>
      <c r="C122" s="1453">
        <v>4465</v>
      </c>
    </row>
    <row r="123" spans="1:3" ht="15.75">
      <c r="A123" s="1453">
        <v>4467</v>
      </c>
      <c r="B123" s="1455" t="s">
        <v>871</v>
      </c>
      <c r="C123" s="1453">
        <v>4467</v>
      </c>
    </row>
    <row r="124" spans="1:3" ht="15.75">
      <c r="A124" s="1453">
        <v>4468</v>
      </c>
      <c r="B124" s="1456" t="s">
        <v>872</v>
      </c>
      <c r="C124" s="1453">
        <v>4468</v>
      </c>
    </row>
    <row r="125" spans="1:3" ht="15.75">
      <c r="A125" s="1453">
        <v>4469</v>
      </c>
      <c r="B125" s="1457" t="s">
        <v>873</v>
      </c>
      <c r="C125" s="1453">
        <v>4469</v>
      </c>
    </row>
    <row r="126" spans="1:3" ht="15.75">
      <c r="A126" s="1453">
        <v>5501</v>
      </c>
      <c r="B126" s="1456" t="s">
        <v>874</v>
      </c>
      <c r="C126" s="1453">
        <v>5501</v>
      </c>
    </row>
    <row r="127" spans="1:3" ht="15.75">
      <c r="A127" s="1453">
        <v>5511</v>
      </c>
      <c r="B127" s="1461" t="s">
        <v>875</v>
      </c>
      <c r="C127" s="1453">
        <v>5511</v>
      </c>
    </row>
    <row r="128" spans="1:3" ht="15.75">
      <c r="A128" s="1453">
        <v>5512</v>
      </c>
      <c r="B128" s="1456" t="s">
        <v>876</v>
      </c>
      <c r="C128" s="1453">
        <v>5512</v>
      </c>
    </row>
    <row r="129" spans="1:3" ht="15.75">
      <c r="A129" s="1453">
        <v>5513</v>
      </c>
      <c r="B129" s="1464" t="s">
        <v>1635</v>
      </c>
      <c r="C129" s="1453">
        <v>5513</v>
      </c>
    </row>
    <row r="130" spans="1:3" ht="15.75">
      <c r="A130" s="1453">
        <v>5514</v>
      </c>
      <c r="B130" s="1464" t="s">
        <v>165</v>
      </c>
      <c r="C130" s="1453">
        <v>5514</v>
      </c>
    </row>
    <row r="131" spans="1:3" ht="15.75">
      <c r="A131" s="1453">
        <v>5515</v>
      </c>
      <c r="B131" s="1464" t="s">
        <v>166</v>
      </c>
      <c r="C131" s="1453">
        <v>5515</v>
      </c>
    </row>
    <row r="132" spans="1:3" ht="15.75">
      <c r="A132" s="1453">
        <v>5516</v>
      </c>
      <c r="B132" s="1464" t="s">
        <v>1636</v>
      </c>
      <c r="C132" s="1453">
        <v>5516</v>
      </c>
    </row>
    <row r="133" spans="1:3" ht="15.75">
      <c r="A133" s="1453">
        <v>5517</v>
      </c>
      <c r="B133" s="1464" t="s">
        <v>167</v>
      </c>
      <c r="C133" s="1453">
        <v>5517</v>
      </c>
    </row>
    <row r="134" spans="1:3" ht="15.75">
      <c r="A134" s="1453">
        <v>5518</v>
      </c>
      <c r="B134" s="1456" t="s">
        <v>168</v>
      </c>
      <c r="C134" s="1453">
        <v>5518</v>
      </c>
    </row>
    <row r="135" spans="1:3" ht="15.75">
      <c r="A135" s="1453">
        <v>5519</v>
      </c>
      <c r="B135" s="1456" t="s">
        <v>169</v>
      </c>
      <c r="C135" s="1453">
        <v>5519</v>
      </c>
    </row>
    <row r="136" spans="1:3" ht="15.75">
      <c r="A136" s="1453">
        <v>5521</v>
      </c>
      <c r="B136" s="1456" t="s">
        <v>170</v>
      </c>
      <c r="C136" s="1453">
        <v>5521</v>
      </c>
    </row>
    <row r="137" spans="1:3" ht="15.75">
      <c r="A137" s="1453">
        <v>5522</v>
      </c>
      <c r="B137" s="1465" t="s">
        <v>171</v>
      </c>
      <c r="C137" s="1453">
        <v>5522</v>
      </c>
    </row>
    <row r="138" spans="1:3" ht="15.75">
      <c r="A138" s="1453">
        <v>5524</v>
      </c>
      <c r="B138" s="1454" t="s">
        <v>172</v>
      </c>
      <c r="C138" s="1453">
        <v>5524</v>
      </c>
    </row>
    <row r="139" spans="1:3" ht="15.75">
      <c r="A139" s="1453">
        <v>5525</v>
      </c>
      <c r="B139" s="1461" t="s">
        <v>173</v>
      </c>
      <c r="C139" s="1453">
        <v>5525</v>
      </c>
    </row>
    <row r="140" spans="1:3" ht="15.75">
      <c r="A140" s="1453">
        <v>5526</v>
      </c>
      <c r="B140" s="1458" t="s">
        <v>174</v>
      </c>
      <c r="C140" s="1453">
        <v>5526</v>
      </c>
    </row>
    <row r="141" spans="1:3" ht="15.75">
      <c r="A141" s="1453">
        <v>5527</v>
      </c>
      <c r="B141" s="1458" t="s">
        <v>175</v>
      </c>
      <c r="C141" s="1453">
        <v>5527</v>
      </c>
    </row>
    <row r="142" spans="1:3" ht="15.75">
      <c r="A142" s="1453">
        <v>5528</v>
      </c>
      <c r="B142" s="1458" t="s">
        <v>176</v>
      </c>
      <c r="C142" s="1453">
        <v>5528</v>
      </c>
    </row>
    <row r="143" spans="1:3" ht="15.75">
      <c r="A143" s="1453">
        <v>5529</v>
      </c>
      <c r="B143" s="1458" t="s">
        <v>177</v>
      </c>
      <c r="C143" s="1453">
        <v>5529</v>
      </c>
    </row>
    <row r="144" spans="1:3" ht="15.75">
      <c r="A144" s="1453">
        <v>5530</v>
      </c>
      <c r="B144" s="1458" t="s">
        <v>178</v>
      </c>
      <c r="C144" s="1453">
        <v>5530</v>
      </c>
    </row>
    <row r="145" spans="1:3" ht="15.75">
      <c r="A145" s="1453">
        <v>5531</v>
      </c>
      <c r="B145" s="1461" t="s">
        <v>179</v>
      </c>
      <c r="C145" s="1453">
        <v>5531</v>
      </c>
    </row>
    <row r="146" spans="1:3" ht="15.75">
      <c r="A146" s="1453">
        <v>5532</v>
      </c>
      <c r="B146" s="1465" t="s">
        <v>180</v>
      </c>
      <c r="C146" s="1453">
        <v>5532</v>
      </c>
    </row>
    <row r="147" spans="1:3" ht="15.75">
      <c r="A147" s="1453">
        <v>5533</v>
      </c>
      <c r="B147" s="1465" t="s">
        <v>181</v>
      </c>
      <c r="C147" s="1453">
        <v>5533</v>
      </c>
    </row>
    <row r="148" spans="1:3" ht="15">
      <c r="A148" s="1466">
        <v>5534</v>
      </c>
      <c r="B148" s="1465" t="s">
        <v>182</v>
      </c>
      <c r="C148" s="1466">
        <v>5534</v>
      </c>
    </row>
    <row r="149" spans="1:3" ht="15">
      <c r="A149" s="1466">
        <v>5535</v>
      </c>
      <c r="B149" s="1465" t="s">
        <v>183</v>
      </c>
      <c r="C149" s="1466">
        <v>5535</v>
      </c>
    </row>
    <row r="150" spans="1:3" ht="15.75">
      <c r="A150" s="1453">
        <v>5538</v>
      </c>
      <c r="B150" s="1461" t="s">
        <v>184</v>
      </c>
      <c r="C150" s="1453">
        <v>5538</v>
      </c>
    </row>
    <row r="151" spans="1:3" ht="15.75">
      <c r="A151" s="1453">
        <v>5540</v>
      </c>
      <c r="B151" s="1465" t="s">
        <v>185</v>
      </c>
      <c r="C151" s="1453">
        <v>5540</v>
      </c>
    </row>
    <row r="152" spans="1:3" ht="15.75">
      <c r="A152" s="1453">
        <v>5541</v>
      </c>
      <c r="B152" s="1465" t="s">
        <v>186</v>
      </c>
      <c r="C152" s="1453">
        <v>5541</v>
      </c>
    </row>
    <row r="153" spans="1:3" ht="15.75">
      <c r="A153" s="1453">
        <v>5545</v>
      </c>
      <c r="B153" s="1465" t="s">
        <v>187</v>
      </c>
      <c r="C153" s="1453">
        <v>5545</v>
      </c>
    </row>
    <row r="154" spans="1:3" ht="15.75">
      <c r="A154" s="1453">
        <v>5546</v>
      </c>
      <c r="B154" s="1465" t="s">
        <v>188</v>
      </c>
      <c r="C154" s="1453">
        <v>5546</v>
      </c>
    </row>
    <row r="155" spans="1:3" ht="15.75">
      <c r="A155" s="1453">
        <v>5547</v>
      </c>
      <c r="B155" s="1465" t="s">
        <v>189</v>
      </c>
      <c r="C155" s="1453">
        <v>5547</v>
      </c>
    </row>
    <row r="156" spans="1:3" ht="15.75">
      <c r="A156" s="1453">
        <v>5548</v>
      </c>
      <c r="B156" s="1465" t="s">
        <v>190</v>
      </c>
      <c r="C156" s="1453">
        <v>5548</v>
      </c>
    </row>
    <row r="157" spans="1:3" ht="15.75">
      <c r="A157" s="1453">
        <v>5550</v>
      </c>
      <c r="B157" s="1465" t="s">
        <v>191</v>
      </c>
      <c r="C157" s="1453">
        <v>5550</v>
      </c>
    </row>
    <row r="158" spans="1:3" ht="15.75">
      <c r="A158" s="1453">
        <v>5551</v>
      </c>
      <c r="B158" s="1465" t="s">
        <v>192</v>
      </c>
      <c r="C158" s="1453">
        <v>5551</v>
      </c>
    </row>
    <row r="159" spans="1:3" ht="15.75">
      <c r="A159" s="1453">
        <v>5553</v>
      </c>
      <c r="B159" s="1465" t="s">
        <v>193</v>
      </c>
      <c r="C159" s="1453">
        <v>5553</v>
      </c>
    </row>
    <row r="160" spans="1:3" ht="15.75">
      <c r="A160" s="1453">
        <v>5554</v>
      </c>
      <c r="B160" s="1461" t="s">
        <v>194</v>
      </c>
      <c r="C160" s="1453">
        <v>5554</v>
      </c>
    </row>
    <row r="161" spans="1:3" ht="15.75">
      <c r="A161" s="1453">
        <v>5556</v>
      </c>
      <c r="B161" s="1457" t="s">
        <v>195</v>
      </c>
      <c r="C161" s="1453">
        <v>5556</v>
      </c>
    </row>
    <row r="162" spans="1:3" ht="15.75">
      <c r="A162" s="1453">
        <v>5561</v>
      </c>
      <c r="B162" s="1467" t="s">
        <v>1645</v>
      </c>
      <c r="C162" s="1453">
        <v>5561</v>
      </c>
    </row>
    <row r="163" spans="1:3" ht="15.75">
      <c r="A163" s="1453">
        <v>5562</v>
      </c>
      <c r="B163" s="1467" t="s">
        <v>1646</v>
      </c>
      <c r="C163" s="1453">
        <v>5562</v>
      </c>
    </row>
    <row r="164" spans="1:3" ht="15.75">
      <c r="A164" s="1453">
        <v>5588</v>
      </c>
      <c r="B164" s="1456" t="s">
        <v>196</v>
      </c>
      <c r="C164" s="1453">
        <v>5588</v>
      </c>
    </row>
    <row r="165" spans="1:3" ht="15.75">
      <c r="A165" s="1453">
        <v>5589</v>
      </c>
      <c r="B165" s="1456" t="s">
        <v>197</v>
      </c>
      <c r="C165" s="1453">
        <v>5589</v>
      </c>
    </row>
    <row r="166" spans="1:3" ht="15.75">
      <c r="A166" s="1453">
        <v>6601</v>
      </c>
      <c r="B166" s="1456" t="s">
        <v>198</v>
      </c>
      <c r="C166" s="1453">
        <v>6601</v>
      </c>
    </row>
    <row r="167" spans="1:3" ht="15.75">
      <c r="A167" s="1453">
        <v>6602</v>
      </c>
      <c r="B167" s="1457" t="s">
        <v>199</v>
      </c>
      <c r="C167" s="1453">
        <v>6602</v>
      </c>
    </row>
    <row r="168" spans="1:3" ht="15.75">
      <c r="A168" s="1453">
        <v>6603</v>
      </c>
      <c r="B168" s="1457" t="s">
        <v>200</v>
      </c>
      <c r="C168" s="1453">
        <v>6603</v>
      </c>
    </row>
    <row r="169" spans="1:3" ht="15.75">
      <c r="A169" s="1453">
        <v>6604</v>
      </c>
      <c r="B169" s="1457" t="s">
        <v>201</v>
      </c>
      <c r="C169" s="1453">
        <v>6604</v>
      </c>
    </row>
    <row r="170" spans="1:3" ht="15.75">
      <c r="A170" s="1453">
        <v>6605</v>
      </c>
      <c r="B170" s="1457" t="s">
        <v>1688</v>
      </c>
      <c r="C170" s="1453">
        <v>6605</v>
      </c>
    </row>
    <row r="171" spans="1:3" ht="15">
      <c r="A171" s="1466">
        <v>6606</v>
      </c>
      <c r="B171" s="1459" t="s">
        <v>202</v>
      </c>
      <c r="C171" s="1466">
        <v>6606</v>
      </c>
    </row>
    <row r="172" spans="1:3" ht="15.75">
      <c r="A172" s="1453">
        <v>6618</v>
      </c>
      <c r="B172" s="1456" t="s">
        <v>203</v>
      </c>
      <c r="C172" s="1453">
        <v>6618</v>
      </c>
    </row>
    <row r="173" spans="1:3" ht="15.75">
      <c r="A173" s="1453">
        <v>6619</v>
      </c>
      <c r="B173" s="1457" t="s">
        <v>204</v>
      </c>
      <c r="C173" s="1453">
        <v>6619</v>
      </c>
    </row>
    <row r="174" spans="1:3" ht="15.75">
      <c r="A174" s="1453">
        <v>6621</v>
      </c>
      <c r="B174" s="1456" t="s">
        <v>205</v>
      </c>
      <c r="C174" s="1453">
        <v>6621</v>
      </c>
    </row>
    <row r="175" spans="1:3" ht="15.75">
      <c r="A175" s="1453">
        <v>6622</v>
      </c>
      <c r="B175" s="1457" t="s">
        <v>206</v>
      </c>
      <c r="C175" s="1453">
        <v>6622</v>
      </c>
    </row>
    <row r="176" spans="1:3" ht="15.75">
      <c r="A176" s="1453">
        <v>6623</v>
      </c>
      <c r="B176" s="1457" t="s">
        <v>207</v>
      </c>
      <c r="C176" s="1453">
        <v>6623</v>
      </c>
    </row>
    <row r="177" spans="1:3" ht="15.75">
      <c r="A177" s="1453">
        <v>6624</v>
      </c>
      <c r="B177" s="1457" t="s">
        <v>208</v>
      </c>
      <c r="C177" s="1453">
        <v>6624</v>
      </c>
    </row>
    <row r="178" spans="1:3" ht="15.75">
      <c r="A178" s="1453">
        <v>6625</v>
      </c>
      <c r="B178" s="1458" t="s">
        <v>209</v>
      </c>
      <c r="C178" s="1453">
        <v>6625</v>
      </c>
    </row>
    <row r="179" spans="1:3" ht="15.75">
      <c r="A179" s="1453">
        <v>6626</v>
      </c>
      <c r="B179" s="1458" t="s">
        <v>99</v>
      </c>
      <c r="C179" s="1453">
        <v>6626</v>
      </c>
    </row>
    <row r="180" spans="1:3" ht="15.75">
      <c r="A180" s="1453">
        <v>6627</v>
      </c>
      <c r="B180" s="1458" t="s">
        <v>100</v>
      </c>
      <c r="C180" s="1453">
        <v>6627</v>
      </c>
    </row>
    <row r="181" spans="1:3" ht="15.75">
      <c r="A181" s="1453">
        <v>6628</v>
      </c>
      <c r="B181" s="1464" t="s">
        <v>101</v>
      </c>
      <c r="C181" s="1453">
        <v>6628</v>
      </c>
    </row>
    <row r="182" spans="1:3" ht="15.75">
      <c r="A182" s="1453">
        <v>6629</v>
      </c>
      <c r="B182" s="1467" t="s">
        <v>102</v>
      </c>
      <c r="C182" s="1453">
        <v>6629</v>
      </c>
    </row>
    <row r="183" spans="1:3" ht="15.75">
      <c r="A183" s="1468">
        <v>7701</v>
      </c>
      <c r="B183" s="1456" t="s">
        <v>103</v>
      </c>
      <c r="C183" s="1468">
        <v>7701</v>
      </c>
    </row>
    <row r="184" spans="1:3" ht="15.75">
      <c r="A184" s="1453">
        <v>7708</v>
      </c>
      <c r="B184" s="1456" t="s">
        <v>104</v>
      </c>
      <c r="C184" s="1453">
        <v>7708</v>
      </c>
    </row>
    <row r="185" spans="1:3" ht="15.75">
      <c r="A185" s="1453">
        <v>7711</v>
      </c>
      <c r="B185" s="1459" t="s">
        <v>105</v>
      </c>
      <c r="C185" s="1453">
        <v>7711</v>
      </c>
    </row>
    <row r="186" spans="1:3" ht="15.75">
      <c r="A186" s="1453">
        <v>7712</v>
      </c>
      <c r="B186" s="1456" t="s">
        <v>106</v>
      </c>
      <c r="C186" s="1453">
        <v>7712</v>
      </c>
    </row>
    <row r="187" spans="1:3" ht="15.75">
      <c r="A187" s="1453">
        <v>7713</v>
      </c>
      <c r="B187" s="1469" t="s">
        <v>107</v>
      </c>
      <c r="C187" s="1453">
        <v>7713</v>
      </c>
    </row>
    <row r="188" spans="1:3" ht="15.75">
      <c r="A188" s="1453">
        <v>7714</v>
      </c>
      <c r="B188" s="1455" t="s">
        <v>108</v>
      </c>
      <c r="C188" s="1453">
        <v>7714</v>
      </c>
    </row>
    <row r="189" spans="1:3" ht="15.75">
      <c r="A189" s="1453">
        <v>7718</v>
      </c>
      <c r="B189" s="1456" t="s">
        <v>109</v>
      </c>
      <c r="C189" s="1453">
        <v>7718</v>
      </c>
    </row>
    <row r="190" spans="1:3" ht="15.75">
      <c r="A190" s="1453">
        <v>7719</v>
      </c>
      <c r="B190" s="1457" t="s">
        <v>110</v>
      </c>
      <c r="C190" s="1453">
        <v>7719</v>
      </c>
    </row>
    <row r="191" spans="1:3" ht="15.75">
      <c r="A191" s="1453">
        <v>7731</v>
      </c>
      <c r="B191" s="1456" t="s">
        <v>111</v>
      </c>
      <c r="C191" s="1453">
        <v>7731</v>
      </c>
    </row>
    <row r="192" spans="1:3" ht="15.75">
      <c r="A192" s="1453">
        <v>7732</v>
      </c>
      <c r="B192" s="1457" t="s">
        <v>112</v>
      </c>
      <c r="C192" s="1453">
        <v>7732</v>
      </c>
    </row>
    <row r="193" spans="1:3" ht="15.75">
      <c r="A193" s="1453">
        <v>7733</v>
      </c>
      <c r="B193" s="1457" t="s">
        <v>113</v>
      </c>
      <c r="C193" s="1453">
        <v>7733</v>
      </c>
    </row>
    <row r="194" spans="1:3" ht="15.75">
      <c r="A194" s="1453">
        <v>7735</v>
      </c>
      <c r="B194" s="1457" t="s">
        <v>114</v>
      </c>
      <c r="C194" s="1453">
        <v>7735</v>
      </c>
    </row>
    <row r="195" spans="1:3" ht="15.75">
      <c r="A195" s="1453">
        <v>7736</v>
      </c>
      <c r="B195" s="1456" t="s">
        <v>115</v>
      </c>
      <c r="C195" s="1453">
        <v>7736</v>
      </c>
    </row>
    <row r="196" spans="1:3" ht="15.75">
      <c r="A196" s="1453">
        <v>7737</v>
      </c>
      <c r="B196" s="1457" t="s">
        <v>116</v>
      </c>
      <c r="C196" s="1453">
        <v>7737</v>
      </c>
    </row>
    <row r="197" spans="1:3" ht="15.75">
      <c r="A197" s="1453">
        <v>7738</v>
      </c>
      <c r="B197" s="1457" t="s">
        <v>117</v>
      </c>
      <c r="C197" s="1453">
        <v>7738</v>
      </c>
    </row>
    <row r="198" spans="1:3" ht="15.75">
      <c r="A198" s="1453">
        <v>7739</v>
      </c>
      <c r="B198" s="1461" t="s">
        <v>118</v>
      </c>
      <c r="C198" s="1453">
        <v>7739</v>
      </c>
    </row>
    <row r="199" spans="1:3" ht="15.75">
      <c r="A199" s="1453">
        <v>7740</v>
      </c>
      <c r="B199" s="1461" t="s">
        <v>119</v>
      </c>
      <c r="C199" s="1453">
        <v>7740</v>
      </c>
    </row>
    <row r="200" spans="1:3" ht="15.75">
      <c r="A200" s="1453">
        <v>7741</v>
      </c>
      <c r="B200" s="1457" t="s">
        <v>120</v>
      </c>
      <c r="C200" s="1453">
        <v>7741</v>
      </c>
    </row>
    <row r="201" spans="1:3" ht="15.75">
      <c r="A201" s="1453">
        <v>7742</v>
      </c>
      <c r="B201" s="1457" t="s">
        <v>121</v>
      </c>
      <c r="C201" s="1453">
        <v>7742</v>
      </c>
    </row>
    <row r="202" spans="1:3" ht="15.75">
      <c r="A202" s="1453">
        <v>7743</v>
      </c>
      <c r="B202" s="1457" t="s">
        <v>122</v>
      </c>
      <c r="C202" s="1453">
        <v>7743</v>
      </c>
    </row>
    <row r="203" spans="1:3" ht="15.75">
      <c r="A203" s="1453">
        <v>7744</v>
      </c>
      <c r="B203" s="1467" t="s">
        <v>123</v>
      </c>
      <c r="C203" s="1453">
        <v>7744</v>
      </c>
    </row>
    <row r="204" spans="1:3" ht="15.75">
      <c r="A204" s="1453">
        <v>7745</v>
      </c>
      <c r="B204" s="1457" t="s">
        <v>124</v>
      </c>
      <c r="C204" s="1453">
        <v>7745</v>
      </c>
    </row>
    <row r="205" spans="1:3" ht="15.75">
      <c r="A205" s="1453">
        <v>7746</v>
      </c>
      <c r="B205" s="1457" t="s">
        <v>125</v>
      </c>
      <c r="C205" s="1453">
        <v>7746</v>
      </c>
    </row>
    <row r="206" spans="1:3" ht="15.75">
      <c r="A206" s="1453">
        <v>7747</v>
      </c>
      <c r="B206" s="1456" t="s">
        <v>126</v>
      </c>
      <c r="C206" s="1453">
        <v>7747</v>
      </c>
    </row>
    <row r="207" spans="1:3" ht="15.75">
      <c r="A207" s="1453">
        <v>7748</v>
      </c>
      <c r="B207" s="1459" t="s">
        <v>127</v>
      </c>
      <c r="C207" s="1453">
        <v>7748</v>
      </c>
    </row>
    <row r="208" spans="1:3" ht="15.75">
      <c r="A208" s="1453">
        <v>7751</v>
      </c>
      <c r="B208" s="1457" t="s">
        <v>128</v>
      </c>
      <c r="C208" s="1453">
        <v>7751</v>
      </c>
    </row>
    <row r="209" spans="1:3" ht="15.75">
      <c r="A209" s="1453">
        <v>7752</v>
      </c>
      <c r="B209" s="1457" t="s">
        <v>129</v>
      </c>
      <c r="C209" s="1453">
        <v>7752</v>
      </c>
    </row>
    <row r="210" spans="1:3" ht="15.75">
      <c r="A210" s="1453">
        <v>7755</v>
      </c>
      <c r="B210" s="1458" t="s">
        <v>943</v>
      </c>
      <c r="C210" s="1453">
        <v>7755</v>
      </c>
    </row>
    <row r="211" spans="1:3" ht="15.75">
      <c r="A211" s="1453">
        <v>7758</v>
      </c>
      <c r="B211" s="1456" t="s">
        <v>944</v>
      </c>
      <c r="C211" s="1453">
        <v>7758</v>
      </c>
    </row>
    <row r="212" spans="1:3" ht="15.75">
      <c r="A212" s="1453">
        <v>7759</v>
      </c>
      <c r="B212" s="1457" t="s">
        <v>945</v>
      </c>
      <c r="C212" s="1453">
        <v>7759</v>
      </c>
    </row>
    <row r="213" spans="1:3" ht="15.75">
      <c r="A213" s="1453">
        <v>7761</v>
      </c>
      <c r="B213" s="1456" t="s">
        <v>946</v>
      </c>
      <c r="C213" s="1453">
        <v>7761</v>
      </c>
    </row>
    <row r="214" spans="1:3" ht="15.75">
      <c r="A214" s="1453">
        <v>7762</v>
      </c>
      <c r="B214" s="1456" t="s">
        <v>947</v>
      </c>
      <c r="C214" s="1453">
        <v>7762</v>
      </c>
    </row>
    <row r="215" spans="1:3" ht="15.75">
      <c r="A215" s="1453">
        <v>7768</v>
      </c>
      <c r="B215" s="1456" t="s">
        <v>948</v>
      </c>
      <c r="C215" s="1453">
        <v>7768</v>
      </c>
    </row>
    <row r="216" spans="1:3" ht="15.75">
      <c r="A216" s="1453">
        <v>8801</v>
      </c>
      <c r="B216" s="1459" t="s">
        <v>949</v>
      </c>
      <c r="C216" s="1453">
        <v>8801</v>
      </c>
    </row>
    <row r="217" spans="1:3" ht="15.75">
      <c r="A217" s="1453">
        <v>8802</v>
      </c>
      <c r="B217" s="1456" t="s">
        <v>950</v>
      </c>
      <c r="C217" s="1453">
        <v>8802</v>
      </c>
    </row>
    <row r="218" spans="1:3" ht="15.75">
      <c r="A218" s="1453">
        <v>8803</v>
      </c>
      <c r="B218" s="1456" t="s">
        <v>951</v>
      </c>
      <c r="C218" s="1453">
        <v>8803</v>
      </c>
    </row>
    <row r="219" spans="1:3" ht="15.75">
      <c r="A219" s="1453">
        <v>8804</v>
      </c>
      <c r="B219" s="1456" t="s">
        <v>952</v>
      </c>
      <c r="C219" s="1453">
        <v>8804</v>
      </c>
    </row>
    <row r="220" spans="1:3" ht="15.75">
      <c r="A220" s="1453">
        <v>8805</v>
      </c>
      <c r="B220" s="1458" t="s">
        <v>953</v>
      </c>
      <c r="C220" s="1453">
        <v>8805</v>
      </c>
    </row>
    <row r="221" spans="1:3" ht="15.75">
      <c r="A221" s="1453">
        <v>8807</v>
      </c>
      <c r="B221" s="1464" t="s">
        <v>954</v>
      </c>
      <c r="C221" s="1453">
        <v>8807</v>
      </c>
    </row>
    <row r="222" spans="1:3" ht="15.75">
      <c r="A222" s="1453">
        <v>8808</v>
      </c>
      <c r="B222" s="1457" t="s">
        <v>955</v>
      </c>
      <c r="C222" s="1453">
        <v>8808</v>
      </c>
    </row>
    <row r="223" spans="1:3" ht="15.75">
      <c r="A223" s="1453">
        <v>8809</v>
      </c>
      <c r="B223" s="1457" t="s">
        <v>956</v>
      </c>
      <c r="C223" s="1453">
        <v>8809</v>
      </c>
    </row>
    <row r="224" spans="1:3" ht="15.75">
      <c r="A224" s="1453">
        <v>8811</v>
      </c>
      <c r="B224" s="1456" t="s">
        <v>957</v>
      </c>
      <c r="C224" s="1453">
        <v>8811</v>
      </c>
    </row>
    <row r="225" spans="1:3" ht="15.75">
      <c r="A225" s="1453">
        <v>8813</v>
      </c>
      <c r="B225" s="1457" t="s">
        <v>958</v>
      </c>
      <c r="C225" s="1453">
        <v>8813</v>
      </c>
    </row>
    <row r="226" spans="1:3" ht="15.75">
      <c r="A226" s="1453">
        <v>8814</v>
      </c>
      <c r="B226" s="1456" t="s">
        <v>959</v>
      </c>
      <c r="C226" s="1453">
        <v>8814</v>
      </c>
    </row>
    <row r="227" spans="1:3" ht="15.75">
      <c r="A227" s="1453">
        <v>8815</v>
      </c>
      <c r="B227" s="1456" t="s">
        <v>960</v>
      </c>
      <c r="C227" s="1453">
        <v>8815</v>
      </c>
    </row>
    <row r="228" spans="1:3" ht="15.75">
      <c r="A228" s="1453">
        <v>8816</v>
      </c>
      <c r="B228" s="1457" t="s">
        <v>961</v>
      </c>
      <c r="C228" s="1453">
        <v>8816</v>
      </c>
    </row>
    <row r="229" spans="1:3" ht="15.75">
      <c r="A229" s="1453">
        <v>8817</v>
      </c>
      <c r="B229" s="1457" t="s">
        <v>962</v>
      </c>
      <c r="C229" s="1453">
        <v>8817</v>
      </c>
    </row>
    <row r="230" spans="1:3" ht="15.75">
      <c r="A230" s="1453">
        <v>8821</v>
      </c>
      <c r="B230" s="1457" t="s">
        <v>963</v>
      </c>
      <c r="C230" s="1453">
        <v>8821</v>
      </c>
    </row>
    <row r="231" spans="1:3" ht="15.75">
      <c r="A231" s="1453">
        <v>8824</v>
      </c>
      <c r="B231" s="1459" t="s">
        <v>964</v>
      </c>
      <c r="C231" s="1453">
        <v>8824</v>
      </c>
    </row>
    <row r="232" spans="1:3" ht="15.75">
      <c r="A232" s="1453">
        <v>8825</v>
      </c>
      <c r="B232" s="1459" t="s">
        <v>965</v>
      </c>
      <c r="C232" s="1453">
        <v>8825</v>
      </c>
    </row>
    <row r="233" spans="1:3" ht="15.75">
      <c r="A233" s="1453">
        <v>8826</v>
      </c>
      <c r="B233" s="1459" t="s">
        <v>966</v>
      </c>
      <c r="C233" s="1453">
        <v>8826</v>
      </c>
    </row>
    <row r="234" spans="1:3" ht="15.75">
      <c r="A234" s="1453">
        <v>8827</v>
      </c>
      <c r="B234" s="1459" t="s">
        <v>967</v>
      </c>
      <c r="C234" s="1453">
        <v>8827</v>
      </c>
    </row>
    <row r="235" spans="1:3" ht="15.75">
      <c r="A235" s="1453">
        <v>8828</v>
      </c>
      <c r="B235" s="1456" t="s">
        <v>968</v>
      </c>
      <c r="C235" s="1453">
        <v>8828</v>
      </c>
    </row>
    <row r="236" spans="1:3" ht="15.75">
      <c r="A236" s="1453">
        <v>8829</v>
      </c>
      <c r="B236" s="1456" t="s">
        <v>969</v>
      </c>
      <c r="C236" s="1453">
        <v>8829</v>
      </c>
    </row>
    <row r="237" spans="1:3" ht="15.75">
      <c r="A237" s="1453">
        <v>8831</v>
      </c>
      <c r="B237" s="1456" t="s">
        <v>970</v>
      </c>
      <c r="C237" s="1453">
        <v>8831</v>
      </c>
    </row>
    <row r="238" spans="1:3" ht="15.75">
      <c r="A238" s="1453">
        <v>8832</v>
      </c>
      <c r="B238" s="1457" t="s">
        <v>971</v>
      </c>
      <c r="C238" s="1453">
        <v>8832</v>
      </c>
    </row>
    <row r="239" spans="1:3" ht="15.75">
      <c r="A239" s="1453">
        <v>8833</v>
      </c>
      <c r="B239" s="1456" t="s">
        <v>972</v>
      </c>
      <c r="C239" s="1453">
        <v>8833</v>
      </c>
    </row>
    <row r="240" spans="1:3" ht="15.75">
      <c r="A240" s="1453">
        <v>8834</v>
      </c>
      <c r="B240" s="1457" t="s">
        <v>973</v>
      </c>
      <c r="C240" s="1453">
        <v>8834</v>
      </c>
    </row>
    <row r="241" spans="1:3" ht="15.75">
      <c r="A241" s="1453">
        <v>8835</v>
      </c>
      <c r="B241" s="1457" t="s">
        <v>214</v>
      </c>
      <c r="C241" s="1453">
        <v>8835</v>
      </c>
    </row>
    <row r="242" spans="1:3" ht="15.75">
      <c r="A242" s="1453">
        <v>8836</v>
      </c>
      <c r="B242" s="1456" t="s">
        <v>215</v>
      </c>
      <c r="C242" s="1453">
        <v>8836</v>
      </c>
    </row>
    <row r="243" spans="1:3" ht="15.75">
      <c r="A243" s="1453">
        <v>8837</v>
      </c>
      <c r="B243" s="1456" t="s">
        <v>216</v>
      </c>
      <c r="C243" s="1453">
        <v>8837</v>
      </c>
    </row>
    <row r="244" spans="1:3" ht="15.75">
      <c r="A244" s="1453">
        <v>8838</v>
      </c>
      <c r="B244" s="1456" t="s">
        <v>217</v>
      </c>
      <c r="C244" s="1453">
        <v>8838</v>
      </c>
    </row>
    <row r="245" spans="1:3" ht="15.75">
      <c r="A245" s="1453">
        <v>8839</v>
      </c>
      <c r="B245" s="1457" t="s">
        <v>218</v>
      </c>
      <c r="C245" s="1453">
        <v>8839</v>
      </c>
    </row>
    <row r="246" spans="1:3" ht="15.75">
      <c r="A246" s="1453">
        <v>8845</v>
      </c>
      <c r="B246" s="1458" t="s">
        <v>219</v>
      </c>
      <c r="C246" s="1453">
        <v>8845</v>
      </c>
    </row>
    <row r="247" spans="1:3" ht="15.75">
      <c r="A247" s="1453">
        <v>8848</v>
      </c>
      <c r="B247" s="1464" t="s">
        <v>220</v>
      </c>
      <c r="C247" s="1453">
        <v>8848</v>
      </c>
    </row>
    <row r="248" spans="1:3" ht="15.75">
      <c r="A248" s="1453">
        <v>8849</v>
      </c>
      <c r="B248" s="1456" t="s">
        <v>221</v>
      </c>
      <c r="C248" s="1453">
        <v>8849</v>
      </c>
    </row>
    <row r="249" spans="1:3" ht="15.75">
      <c r="A249" s="1453">
        <v>8851</v>
      </c>
      <c r="B249" s="1456" t="s">
        <v>222</v>
      </c>
      <c r="C249" s="1453">
        <v>8851</v>
      </c>
    </row>
    <row r="250" spans="1:3" ht="15.75">
      <c r="A250" s="1453">
        <v>8852</v>
      </c>
      <c r="B250" s="1456" t="s">
        <v>223</v>
      </c>
      <c r="C250" s="1453">
        <v>8852</v>
      </c>
    </row>
    <row r="251" spans="1:3" ht="15.75">
      <c r="A251" s="1453">
        <v>8853</v>
      </c>
      <c r="B251" s="1456" t="s">
        <v>224</v>
      </c>
      <c r="C251" s="1453">
        <v>8853</v>
      </c>
    </row>
    <row r="252" spans="1:3" ht="15.75">
      <c r="A252" s="1453">
        <v>8855</v>
      </c>
      <c r="B252" s="1458" t="s">
        <v>225</v>
      </c>
      <c r="C252" s="1453">
        <v>8855</v>
      </c>
    </row>
    <row r="253" spans="1:3" ht="15.75">
      <c r="A253" s="1453">
        <v>8858</v>
      </c>
      <c r="B253" s="1467" t="s">
        <v>226</v>
      </c>
      <c r="C253" s="1453">
        <v>8858</v>
      </c>
    </row>
    <row r="254" spans="1:3" ht="15.75">
      <c r="A254" s="1453">
        <v>8859</v>
      </c>
      <c r="B254" s="1457" t="s">
        <v>227</v>
      </c>
      <c r="C254" s="1453">
        <v>8859</v>
      </c>
    </row>
    <row r="255" spans="1:3" ht="15.75">
      <c r="A255" s="1453">
        <v>8861</v>
      </c>
      <c r="B255" s="1456" t="s">
        <v>228</v>
      </c>
      <c r="C255" s="1453">
        <v>8861</v>
      </c>
    </row>
    <row r="256" spans="1:3" ht="15.75">
      <c r="A256" s="1453">
        <v>8862</v>
      </c>
      <c r="B256" s="1457" t="s">
        <v>229</v>
      </c>
      <c r="C256" s="1453">
        <v>8862</v>
      </c>
    </row>
    <row r="257" spans="1:3" ht="15.75">
      <c r="A257" s="1453">
        <v>8863</v>
      </c>
      <c r="B257" s="1457" t="s">
        <v>230</v>
      </c>
      <c r="C257" s="1453">
        <v>8863</v>
      </c>
    </row>
    <row r="258" spans="1:3" ht="15.75">
      <c r="A258" s="1453">
        <v>8864</v>
      </c>
      <c r="B258" s="1456" t="s">
        <v>231</v>
      </c>
      <c r="C258" s="1453">
        <v>8864</v>
      </c>
    </row>
    <row r="259" spans="1:3" ht="15.75">
      <c r="A259" s="1453">
        <v>8865</v>
      </c>
      <c r="B259" s="1457" t="s">
        <v>232</v>
      </c>
      <c r="C259" s="1453">
        <v>8865</v>
      </c>
    </row>
    <row r="260" spans="1:3" ht="15.75">
      <c r="A260" s="1453">
        <v>8866</v>
      </c>
      <c r="B260" s="1457" t="s">
        <v>898</v>
      </c>
      <c r="C260" s="1453">
        <v>8866</v>
      </c>
    </row>
    <row r="261" spans="1:3" ht="15.75">
      <c r="A261" s="1453">
        <v>8867</v>
      </c>
      <c r="B261" s="1457" t="s">
        <v>899</v>
      </c>
      <c r="C261" s="1453">
        <v>8867</v>
      </c>
    </row>
    <row r="262" spans="1:3" ht="15.75">
      <c r="A262" s="1453">
        <v>8868</v>
      </c>
      <c r="B262" s="1457" t="s">
        <v>900</v>
      </c>
      <c r="C262" s="1453">
        <v>8868</v>
      </c>
    </row>
    <row r="263" spans="1:3" ht="15.75">
      <c r="A263" s="1453">
        <v>8869</v>
      </c>
      <c r="B263" s="1456" t="s">
        <v>901</v>
      </c>
      <c r="C263" s="1453">
        <v>8869</v>
      </c>
    </row>
    <row r="264" spans="1:3" ht="15.75">
      <c r="A264" s="1453">
        <v>8871</v>
      </c>
      <c r="B264" s="1457" t="s">
        <v>902</v>
      </c>
      <c r="C264" s="1453">
        <v>8871</v>
      </c>
    </row>
    <row r="265" spans="1:3" ht="15.75">
      <c r="A265" s="1453">
        <v>8872</v>
      </c>
      <c r="B265" s="1457" t="s">
        <v>240</v>
      </c>
      <c r="C265" s="1453">
        <v>8872</v>
      </c>
    </row>
    <row r="266" spans="1:3" ht="15.75">
      <c r="A266" s="1453">
        <v>8873</v>
      </c>
      <c r="B266" s="1457" t="s">
        <v>241</v>
      </c>
      <c r="C266" s="1453">
        <v>8873</v>
      </c>
    </row>
    <row r="267" spans="1:3" ht="16.5" customHeight="1">
      <c r="A267" s="1453">
        <v>8875</v>
      </c>
      <c r="B267" s="1457" t="s">
        <v>242</v>
      </c>
      <c r="C267" s="1453">
        <v>8875</v>
      </c>
    </row>
    <row r="268" spans="1:3" ht="15.75">
      <c r="A268" s="1453">
        <v>8876</v>
      </c>
      <c r="B268" s="1457" t="s">
        <v>243</v>
      </c>
      <c r="C268" s="1453">
        <v>8876</v>
      </c>
    </row>
    <row r="269" spans="1:3" ht="15.75">
      <c r="A269" s="1453">
        <v>8877</v>
      </c>
      <c r="B269" s="1456" t="s">
        <v>244</v>
      </c>
      <c r="C269" s="1453">
        <v>8877</v>
      </c>
    </row>
    <row r="270" spans="1:3" ht="15.75">
      <c r="A270" s="1453">
        <v>8878</v>
      </c>
      <c r="B270" s="1467" t="s">
        <v>245</v>
      </c>
      <c r="C270" s="1453">
        <v>8878</v>
      </c>
    </row>
    <row r="271" spans="1:3" ht="15.75">
      <c r="A271" s="1453">
        <v>8885</v>
      </c>
      <c r="B271" s="1459" t="s">
        <v>246</v>
      </c>
      <c r="C271" s="1453">
        <v>8885</v>
      </c>
    </row>
    <row r="272" spans="1:3" ht="15.75">
      <c r="A272" s="1453">
        <v>8888</v>
      </c>
      <c r="B272" s="1456" t="s">
        <v>247</v>
      </c>
      <c r="C272" s="1453">
        <v>8888</v>
      </c>
    </row>
    <row r="273" spans="1:3" ht="15.75">
      <c r="A273" s="1453">
        <v>8897</v>
      </c>
      <c r="B273" s="1456" t="s">
        <v>248</v>
      </c>
      <c r="C273" s="1453">
        <v>8897</v>
      </c>
    </row>
    <row r="274" spans="1:3" ht="15.75">
      <c r="A274" s="1453">
        <v>8898</v>
      </c>
      <c r="B274" s="1456" t="s">
        <v>249</v>
      </c>
      <c r="C274" s="1453">
        <v>8898</v>
      </c>
    </row>
    <row r="275" spans="1:3" ht="15.75">
      <c r="A275" s="1453">
        <v>9910</v>
      </c>
      <c r="B275" s="1459" t="s">
        <v>250</v>
      </c>
      <c r="C275" s="1453">
        <v>9910</v>
      </c>
    </row>
    <row r="276" spans="1:3" ht="15.75">
      <c r="A276" s="1453">
        <v>9997</v>
      </c>
      <c r="B276" s="1456" t="s">
        <v>251</v>
      </c>
      <c r="C276" s="1453">
        <v>9997</v>
      </c>
    </row>
    <row r="277" spans="1:3" ht="15.75">
      <c r="A277" s="1453">
        <v>9998</v>
      </c>
      <c r="B277" s="1456" t="s">
        <v>252</v>
      </c>
      <c r="C277" s="1453">
        <v>9998</v>
      </c>
    </row>
    <row r="278" ht="14.25"/>
    <row r="279" ht="14.25"/>
    <row r="280" ht="14.25"/>
    <row r="281" ht="14.25"/>
    <row r="282" spans="1:2" ht="14.25">
      <c r="A282" s="1442" t="s">
        <v>1828</v>
      </c>
      <c r="B282" s="1443" t="s">
        <v>1830</v>
      </c>
    </row>
    <row r="283" spans="1:2" ht="14.25">
      <c r="A283" s="1471" t="s">
        <v>253</v>
      </c>
      <c r="B283" s="1472"/>
    </row>
    <row r="284" spans="1:2" ht="14.25">
      <c r="A284" s="1471" t="s">
        <v>470</v>
      </c>
      <c r="B284" s="1472"/>
    </row>
    <row r="285" spans="1:2" ht="14.25">
      <c r="A285" s="1473" t="s">
        <v>471</v>
      </c>
      <c r="B285" s="1474" t="s">
        <v>472</v>
      </c>
    </row>
    <row r="286" spans="1:2" ht="14.25">
      <c r="A286" s="1473" t="s">
        <v>473</v>
      </c>
      <c r="B286" s="1474" t="s">
        <v>474</v>
      </c>
    </row>
    <row r="287" spans="1:2" ht="14.25">
      <c r="A287" s="1473" t="s">
        <v>475</v>
      </c>
      <c r="B287" s="1474" t="s">
        <v>476</v>
      </c>
    </row>
    <row r="288" spans="1:2" ht="14.25">
      <c r="A288" s="1473" t="s">
        <v>477</v>
      </c>
      <c r="B288" s="1474" t="s">
        <v>478</v>
      </c>
    </row>
    <row r="289" spans="1:2" ht="14.25">
      <c r="A289" s="1473" t="s">
        <v>479</v>
      </c>
      <c r="B289" s="1475" t="s">
        <v>480</v>
      </c>
    </row>
    <row r="290" spans="1:2" ht="14.25">
      <c r="A290" s="1473" t="s">
        <v>481</v>
      </c>
      <c r="B290" s="1474" t="s">
        <v>482</v>
      </c>
    </row>
    <row r="291" spans="1:2" ht="14.25">
      <c r="A291" s="1473" t="s">
        <v>483</v>
      </c>
      <c r="B291" s="1474" t="s">
        <v>484</v>
      </c>
    </row>
    <row r="292" spans="1:2" ht="14.25">
      <c r="A292" s="1473" t="s">
        <v>485</v>
      </c>
      <c r="B292" s="1475" t="s">
        <v>486</v>
      </c>
    </row>
    <row r="293" spans="1:2" ht="14.25">
      <c r="A293" s="1473" t="s">
        <v>487</v>
      </c>
      <c r="B293" s="1474" t="s">
        <v>488</v>
      </c>
    </row>
    <row r="294" spans="1:2" ht="14.25">
      <c r="A294" s="1473" t="s">
        <v>489</v>
      </c>
      <c r="B294" s="1474" t="s">
        <v>490</v>
      </c>
    </row>
    <row r="295" spans="1:2" ht="14.25">
      <c r="A295" s="1473" t="s">
        <v>491</v>
      </c>
      <c r="B295" s="1475" t="s">
        <v>492</v>
      </c>
    </row>
    <row r="296" spans="1:2" ht="14.25">
      <c r="A296" s="1473" t="s">
        <v>493</v>
      </c>
      <c r="B296" s="1476">
        <v>98315</v>
      </c>
    </row>
    <row r="297" spans="1:2" ht="14.25">
      <c r="A297" s="1471" t="s">
        <v>494</v>
      </c>
      <c r="B297" s="1540"/>
    </row>
    <row r="298" spans="1:2" ht="14.25">
      <c r="A298" s="1473" t="s">
        <v>254</v>
      </c>
      <c r="B298" s="1477" t="s">
        <v>255</v>
      </c>
    </row>
    <row r="299" spans="1:2" ht="14.25">
      <c r="A299" s="1473" t="s">
        <v>256</v>
      </c>
      <c r="B299" s="1477" t="s">
        <v>257</v>
      </c>
    </row>
    <row r="300" spans="1:2" ht="14.25">
      <c r="A300" s="1473" t="s">
        <v>258</v>
      </c>
      <c r="B300" s="1477" t="s">
        <v>259</v>
      </c>
    </row>
    <row r="301" spans="1:2" ht="14.25">
      <c r="A301" s="1473" t="s">
        <v>260</v>
      </c>
      <c r="B301" s="1477" t="s">
        <v>261</v>
      </c>
    </row>
    <row r="302" spans="1:2" ht="14.25">
      <c r="A302" s="1473" t="s">
        <v>262</v>
      </c>
      <c r="B302" s="1477" t="s">
        <v>263</v>
      </c>
    </row>
    <row r="303" spans="1:2" ht="14.25">
      <c r="A303" s="1473" t="s">
        <v>264</v>
      </c>
      <c r="B303" s="1477" t="s">
        <v>265</v>
      </c>
    </row>
    <row r="304" spans="1:2" ht="14.25">
      <c r="A304" s="1473" t="s">
        <v>266</v>
      </c>
      <c r="B304" s="1477" t="s">
        <v>267</v>
      </c>
    </row>
    <row r="305" spans="1:2" ht="14.25">
      <c r="A305" s="1473" t="s">
        <v>268</v>
      </c>
      <c r="B305" s="1477" t="s">
        <v>269</v>
      </c>
    </row>
    <row r="306" spans="1:2" ht="14.25">
      <c r="A306" s="1473" t="s">
        <v>270</v>
      </c>
      <c r="B306" s="1477" t="s">
        <v>271</v>
      </c>
    </row>
    <row r="307" ht="14.25"/>
    <row r="308" ht="14.25"/>
    <row r="309" spans="1:2" ht="14.25">
      <c r="A309" s="1442" t="s">
        <v>1828</v>
      </c>
      <c r="B309" s="1443" t="s">
        <v>1829</v>
      </c>
    </row>
    <row r="310" ht="15.75">
      <c r="B310" s="1470" t="s">
        <v>1304</v>
      </c>
    </row>
    <row r="311" ht="18.75" thickBot="1">
      <c r="B311" s="1470" t="s">
        <v>1305</v>
      </c>
    </row>
    <row r="312" spans="1:2" ht="16.5">
      <c r="A312" s="1478" t="s">
        <v>509</v>
      </c>
      <c r="B312" s="1479" t="s">
        <v>272</v>
      </c>
    </row>
    <row r="313" spans="1:2" ht="16.5">
      <c r="A313" s="1480" t="s">
        <v>510</v>
      </c>
      <c r="B313" s="1481" t="s">
        <v>273</v>
      </c>
    </row>
    <row r="314" spans="1:2" ht="16.5">
      <c r="A314" s="1480" t="s">
        <v>511</v>
      </c>
      <c r="B314" s="1482" t="s">
        <v>274</v>
      </c>
    </row>
    <row r="315" spans="1:2" ht="16.5">
      <c r="A315" s="1480" t="s">
        <v>512</v>
      </c>
      <c r="B315" s="1482" t="s">
        <v>275</v>
      </c>
    </row>
    <row r="316" spans="1:2" ht="16.5">
      <c r="A316" s="1480" t="s">
        <v>513</v>
      </c>
      <c r="B316" s="1482" t="s">
        <v>276</v>
      </c>
    </row>
    <row r="317" spans="1:2" ht="16.5">
      <c r="A317" s="1480" t="s">
        <v>514</v>
      </c>
      <c r="B317" s="1482" t="s">
        <v>277</v>
      </c>
    </row>
    <row r="318" spans="1:2" ht="16.5">
      <c r="A318" s="1480" t="s">
        <v>515</v>
      </c>
      <c r="B318" s="1482" t="s">
        <v>278</v>
      </c>
    </row>
    <row r="319" spans="1:2" ht="16.5">
      <c r="A319" s="1480" t="s">
        <v>516</v>
      </c>
      <c r="B319" s="1482" t="s">
        <v>279</v>
      </c>
    </row>
    <row r="320" spans="1:2" ht="16.5">
      <c r="A320" s="1480" t="s">
        <v>517</v>
      </c>
      <c r="B320" s="1482" t="s">
        <v>280</v>
      </c>
    </row>
    <row r="321" spans="1:2" ht="16.5">
      <c r="A321" s="1480" t="s">
        <v>518</v>
      </c>
      <c r="B321" s="1482" t="s">
        <v>281</v>
      </c>
    </row>
    <row r="322" spans="1:2" ht="16.5">
      <c r="A322" s="1480" t="s">
        <v>519</v>
      </c>
      <c r="B322" s="1482" t="s">
        <v>282</v>
      </c>
    </row>
    <row r="323" spans="1:2" ht="16.5">
      <c r="A323" s="1480" t="s">
        <v>520</v>
      </c>
      <c r="B323" s="1483" t="s">
        <v>283</v>
      </c>
    </row>
    <row r="324" spans="1:2" ht="16.5">
      <c r="A324" s="1480" t="s">
        <v>521</v>
      </c>
      <c r="B324" s="1483" t="s">
        <v>284</v>
      </c>
    </row>
    <row r="325" spans="1:2" ht="16.5">
      <c r="A325" s="1480" t="s">
        <v>522</v>
      </c>
      <c r="B325" s="1482" t="s">
        <v>285</v>
      </c>
    </row>
    <row r="326" spans="1:2" ht="16.5">
      <c r="A326" s="1480" t="s">
        <v>523</v>
      </c>
      <c r="B326" s="1482" t="s">
        <v>286</v>
      </c>
    </row>
    <row r="327" spans="1:2" ht="16.5">
      <c r="A327" s="1480" t="s">
        <v>524</v>
      </c>
      <c r="B327" s="1482" t="s">
        <v>287</v>
      </c>
    </row>
    <row r="328" spans="1:2" ht="16.5">
      <c r="A328" s="1480" t="s">
        <v>525</v>
      </c>
      <c r="B328" s="1482" t="s">
        <v>495</v>
      </c>
    </row>
    <row r="329" spans="1:2" ht="16.5">
      <c r="A329" s="1480" t="s">
        <v>526</v>
      </c>
      <c r="B329" s="1482" t="s">
        <v>496</v>
      </c>
    </row>
    <row r="330" spans="1:2" ht="16.5">
      <c r="A330" s="1480" t="s">
        <v>527</v>
      </c>
      <c r="B330" s="1482" t="s">
        <v>288</v>
      </c>
    </row>
    <row r="331" spans="1:2" ht="16.5">
      <c r="A331" s="1480" t="s">
        <v>528</v>
      </c>
      <c r="B331" s="1482" t="s">
        <v>289</v>
      </c>
    </row>
    <row r="332" spans="1:2" ht="16.5">
      <c r="A332" s="1480" t="s">
        <v>529</v>
      </c>
      <c r="B332" s="1482" t="s">
        <v>497</v>
      </c>
    </row>
    <row r="333" spans="1:2" ht="16.5">
      <c r="A333" s="1480" t="s">
        <v>530</v>
      </c>
      <c r="B333" s="1482" t="s">
        <v>290</v>
      </c>
    </row>
    <row r="334" spans="1:2" ht="16.5">
      <c r="A334" s="1480" t="s">
        <v>531</v>
      </c>
      <c r="B334" s="1482" t="s">
        <v>291</v>
      </c>
    </row>
    <row r="335" spans="1:2" ht="32.25" customHeight="1">
      <c r="A335" s="1484" t="s">
        <v>532</v>
      </c>
      <c r="B335" s="1485" t="s">
        <v>926</v>
      </c>
    </row>
    <row r="336" spans="1:2" ht="16.5">
      <c r="A336" s="1486" t="s">
        <v>533</v>
      </c>
      <c r="B336" s="1487" t="s">
        <v>927</v>
      </c>
    </row>
    <row r="337" spans="1:2" ht="16.5">
      <c r="A337" s="1486" t="s">
        <v>534</v>
      </c>
      <c r="B337" s="1487" t="s">
        <v>928</v>
      </c>
    </row>
    <row r="338" spans="1:2" ht="16.5">
      <c r="A338" s="1486" t="s">
        <v>535</v>
      </c>
      <c r="B338" s="1487" t="s">
        <v>498</v>
      </c>
    </row>
    <row r="339" spans="1:2" ht="16.5">
      <c r="A339" s="1480" t="s">
        <v>536</v>
      </c>
      <c r="B339" s="1482" t="s">
        <v>929</v>
      </c>
    </row>
    <row r="340" spans="1:2" ht="16.5">
      <c r="A340" s="1480" t="s">
        <v>537</v>
      </c>
      <c r="B340" s="1482" t="s">
        <v>930</v>
      </c>
    </row>
    <row r="341" spans="1:2" ht="16.5">
      <c r="A341" s="1480" t="s">
        <v>538</v>
      </c>
      <c r="B341" s="1482" t="s">
        <v>499</v>
      </c>
    </row>
    <row r="342" spans="1:2" ht="16.5">
      <c r="A342" s="1480" t="s">
        <v>539</v>
      </c>
      <c r="B342" s="1482" t="s">
        <v>931</v>
      </c>
    </row>
    <row r="343" spans="1:2" ht="16.5">
      <c r="A343" s="1480" t="s">
        <v>540</v>
      </c>
      <c r="B343" s="1482" t="s">
        <v>932</v>
      </c>
    </row>
    <row r="344" spans="1:2" ht="16.5">
      <c r="A344" s="1480" t="s">
        <v>541</v>
      </c>
      <c r="B344" s="1482" t="s">
        <v>933</v>
      </c>
    </row>
    <row r="345" spans="1:2" ht="16.5">
      <c r="A345" s="1480" t="s">
        <v>542</v>
      </c>
      <c r="B345" s="1487" t="s">
        <v>934</v>
      </c>
    </row>
    <row r="346" spans="1:2" ht="16.5">
      <c r="A346" s="1480" t="s">
        <v>543</v>
      </c>
      <c r="B346" s="1487" t="s">
        <v>935</v>
      </c>
    </row>
    <row r="347" spans="1:2" ht="16.5">
      <c r="A347" s="1480" t="s">
        <v>544</v>
      </c>
      <c r="B347" s="1487" t="s">
        <v>500</v>
      </c>
    </row>
    <row r="348" spans="1:2" ht="16.5">
      <c r="A348" s="1480" t="s">
        <v>545</v>
      </c>
      <c r="B348" s="1482" t="s">
        <v>936</v>
      </c>
    </row>
    <row r="349" spans="1:2" ht="16.5">
      <c r="A349" s="1480" t="s">
        <v>546</v>
      </c>
      <c r="B349" s="1482" t="s">
        <v>937</v>
      </c>
    </row>
    <row r="350" spans="1:2" ht="16.5">
      <c r="A350" s="1480" t="s">
        <v>547</v>
      </c>
      <c r="B350" s="1487" t="s">
        <v>938</v>
      </c>
    </row>
    <row r="351" spans="1:2" ht="16.5">
      <c r="A351" s="1480" t="s">
        <v>548</v>
      </c>
      <c r="B351" s="1482" t="s">
        <v>939</v>
      </c>
    </row>
    <row r="352" spans="1:2" ht="16.5">
      <c r="A352" s="1480" t="s">
        <v>549</v>
      </c>
      <c r="B352" s="1482" t="s">
        <v>940</v>
      </c>
    </row>
    <row r="353" spans="1:2" ht="16.5">
      <c r="A353" s="1480" t="s">
        <v>550</v>
      </c>
      <c r="B353" s="1482" t="s">
        <v>941</v>
      </c>
    </row>
    <row r="354" spans="1:2" ht="16.5">
      <c r="A354" s="1480" t="s">
        <v>551</v>
      </c>
      <c r="B354" s="1482" t="s">
        <v>942</v>
      </c>
    </row>
    <row r="355" spans="1:2" ht="16.5">
      <c r="A355" s="1480" t="s">
        <v>552</v>
      </c>
      <c r="B355" s="1482" t="s">
        <v>501</v>
      </c>
    </row>
    <row r="356" spans="1:2" ht="16.5">
      <c r="A356" s="1480" t="s">
        <v>1632</v>
      </c>
      <c r="B356" s="1482" t="s">
        <v>1633</v>
      </c>
    </row>
    <row r="357" spans="1:2" ht="16.5">
      <c r="A357" s="1480" t="s">
        <v>553</v>
      </c>
      <c r="B357" s="1482" t="s">
        <v>67</v>
      </c>
    </row>
    <row r="358" spans="1:2" ht="16.5">
      <c r="A358" s="1488" t="s">
        <v>554</v>
      </c>
      <c r="B358" s="1489" t="s">
        <v>68</v>
      </c>
    </row>
    <row r="359" spans="1:2" ht="16.5">
      <c r="A359" s="1490" t="s">
        <v>555</v>
      </c>
      <c r="B359" s="1491" t="s">
        <v>69</v>
      </c>
    </row>
    <row r="360" spans="1:2" ht="16.5">
      <c r="A360" s="1490" t="s">
        <v>556</v>
      </c>
      <c r="B360" s="1491" t="s">
        <v>70</v>
      </c>
    </row>
    <row r="361" spans="1:2" ht="16.5">
      <c r="A361" s="1490" t="s">
        <v>557</v>
      </c>
      <c r="B361" s="1491" t="s">
        <v>71</v>
      </c>
    </row>
    <row r="362" spans="1:2" ht="17.25" thickBot="1">
      <c r="A362" s="1492" t="s">
        <v>558</v>
      </c>
      <c r="B362" s="1493" t="s">
        <v>72</v>
      </c>
    </row>
    <row r="363" spans="1:256" ht="18">
      <c r="A363" s="1541"/>
      <c r="B363" s="1494" t="s">
        <v>1647</v>
      </c>
      <c r="E363" s="1495"/>
      <c r="F363" s="1495"/>
      <c r="G363" s="1495"/>
      <c r="H363" s="1495"/>
      <c r="I363" s="1495"/>
      <c r="J363" s="1495"/>
      <c r="K363" s="1495"/>
      <c r="L363" s="1495"/>
      <c r="M363" s="1495"/>
      <c r="N363" s="1495"/>
      <c r="O363" s="1495"/>
      <c r="P363" s="1495"/>
      <c r="Q363" s="1495"/>
      <c r="R363" s="1495"/>
      <c r="S363" s="1495"/>
      <c r="T363" s="1495"/>
      <c r="U363" s="1495"/>
      <c r="V363" s="1495"/>
      <c r="W363" s="1495"/>
      <c r="X363" s="1495"/>
      <c r="Y363" s="1495"/>
      <c r="Z363" s="1495"/>
      <c r="AA363" s="1495"/>
      <c r="AB363" s="1495"/>
      <c r="AC363" s="1495"/>
      <c r="AD363" s="1495"/>
      <c r="AE363" s="1495"/>
      <c r="AF363" s="1495"/>
      <c r="AG363" s="1495"/>
      <c r="AH363" s="1495"/>
      <c r="AI363" s="1495"/>
      <c r="AJ363" s="1495"/>
      <c r="AK363" s="1495"/>
      <c r="AL363" s="1495"/>
      <c r="AM363" s="1495"/>
      <c r="AN363" s="1495"/>
      <c r="AO363" s="1495"/>
      <c r="AP363" s="1495"/>
      <c r="AQ363" s="1495"/>
      <c r="AR363" s="1495"/>
      <c r="AS363" s="1495"/>
      <c r="AT363" s="1495"/>
      <c r="AU363" s="1495"/>
      <c r="AV363" s="1495"/>
      <c r="AW363" s="1495"/>
      <c r="AX363" s="1495"/>
      <c r="AY363" s="1495"/>
      <c r="AZ363" s="1495"/>
      <c r="BA363" s="1495"/>
      <c r="BB363" s="1495"/>
      <c r="BC363" s="1495"/>
      <c r="BD363" s="1495"/>
      <c r="BE363" s="1495"/>
      <c r="BF363" s="1495"/>
      <c r="BG363" s="1495"/>
      <c r="BH363" s="1495"/>
      <c r="BI363" s="1495"/>
      <c r="BJ363" s="1495"/>
      <c r="BK363" s="1495"/>
      <c r="BL363" s="1495"/>
      <c r="BM363" s="1495"/>
      <c r="BN363" s="1495"/>
      <c r="BO363" s="1495"/>
      <c r="BP363" s="1495"/>
      <c r="BQ363" s="1495"/>
      <c r="BR363" s="1495"/>
      <c r="BS363" s="1495"/>
      <c r="BT363" s="1495"/>
      <c r="BU363" s="1495"/>
      <c r="BV363" s="1495"/>
      <c r="BW363" s="1495"/>
      <c r="BX363" s="1495"/>
      <c r="BY363" s="1495"/>
      <c r="BZ363" s="1495"/>
      <c r="CA363" s="1495"/>
      <c r="CB363" s="1495"/>
      <c r="CC363" s="1495"/>
      <c r="CD363" s="1495"/>
      <c r="CE363" s="1495"/>
      <c r="CF363" s="1495"/>
      <c r="CG363" s="1495"/>
      <c r="CH363" s="1495"/>
      <c r="CI363" s="1495"/>
      <c r="CJ363" s="1495"/>
      <c r="CK363" s="1495"/>
      <c r="CL363" s="1495"/>
      <c r="CM363" s="1495"/>
      <c r="CN363" s="1495"/>
      <c r="CO363" s="1495"/>
      <c r="CP363" s="1495"/>
      <c r="CQ363" s="1495"/>
      <c r="CR363" s="1495"/>
      <c r="CS363" s="1495"/>
      <c r="CT363" s="1495"/>
      <c r="CU363" s="1495"/>
      <c r="CV363" s="1495"/>
      <c r="CW363" s="1495"/>
      <c r="CX363" s="1495"/>
      <c r="CY363" s="1495"/>
      <c r="CZ363" s="1495"/>
      <c r="DA363" s="1495"/>
      <c r="DB363" s="1495"/>
      <c r="DC363" s="1495"/>
      <c r="DD363" s="1495"/>
      <c r="DE363" s="1495"/>
      <c r="DF363" s="1495"/>
      <c r="DG363" s="1495"/>
      <c r="DH363" s="1495"/>
      <c r="DI363" s="1495"/>
      <c r="DJ363" s="1495"/>
      <c r="DK363" s="1495"/>
      <c r="DL363" s="1495"/>
      <c r="DM363" s="1495"/>
      <c r="DN363" s="1495"/>
      <c r="DO363" s="1495"/>
      <c r="DP363" s="1495"/>
      <c r="DQ363" s="1495"/>
      <c r="DR363" s="1495"/>
      <c r="DS363" s="1495"/>
      <c r="DT363" s="1495"/>
      <c r="DU363" s="1495"/>
      <c r="DV363" s="1495"/>
      <c r="DW363" s="1495"/>
      <c r="DX363" s="1495"/>
      <c r="DY363" s="1495"/>
      <c r="DZ363" s="1495"/>
      <c r="EA363" s="1495"/>
      <c r="EB363" s="1495"/>
      <c r="EC363" s="1495"/>
      <c r="ED363" s="1495"/>
      <c r="EE363" s="1495"/>
      <c r="EF363" s="1495"/>
      <c r="EG363" s="1495"/>
      <c r="EH363" s="1495"/>
      <c r="EI363" s="1495"/>
      <c r="EJ363" s="1495"/>
      <c r="EK363" s="1495"/>
      <c r="EL363" s="1495"/>
      <c r="EM363" s="1495"/>
      <c r="EN363" s="1495"/>
      <c r="EO363" s="1495"/>
      <c r="EP363" s="1495"/>
      <c r="EQ363" s="1495"/>
      <c r="ER363" s="1495"/>
      <c r="ES363" s="1495"/>
      <c r="ET363" s="1495"/>
      <c r="EU363" s="1495"/>
      <c r="EV363" s="1495"/>
      <c r="EW363" s="1495"/>
      <c r="EX363" s="1495"/>
      <c r="EY363" s="1495"/>
      <c r="EZ363" s="1495"/>
      <c r="FA363" s="1495"/>
      <c r="FB363" s="1495"/>
      <c r="FC363" s="1495"/>
      <c r="FD363" s="1495"/>
      <c r="FE363" s="1495"/>
      <c r="FF363" s="1495"/>
      <c r="FG363" s="1495"/>
      <c r="FH363" s="1495"/>
      <c r="FI363" s="1495"/>
      <c r="FJ363" s="1495"/>
      <c r="FK363" s="1495"/>
      <c r="FL363" s="1495"/>
      <c r="FM363" s="1495"/>
      <c r="FN363" s="1495"/>
      <c r="FO363" s="1495"/>
      <c r="FP363" s="1495"/>
      <c r="FQ363" s="1495"/>
      <c r="FR363" s="1495"/>
      <c r="FS363" s="1495"/>
      <c r="FT363" s="1495"/>
      <c r="FU363" s="1495"/>
      <c r="FV363" s="1495"/>
      <c r="FW363" s="1495"/>
      <c r="FX363" s="1495"/>
      <c r="FY363" s="1495"/>
      <c r="FZ363" s="1495"/>
      <c r="GA363" s="1495"/>
      <c r="GB363" s="1495"/>
      <c r="GC363" s="1495"/>
      <c r="GD363" s="1495"/>
      <c r="GE363" s="1495"/>
      <c r="GF363" s="1495"/>
      <c r="GG363" s="1495"/>
      <c r="GH363" s="1495"/>
      <c r="GI363" s="1495"/>
      <c r="GJ363" s="1495"/>
      <c r="GK363" s="1495"/>
      <c r="GL363" s="1495"/>
      <c r="GM363" s="1495"/>
      <c r="GN363" s="1495"/>
      <c r="GO363" s="1495"/>
      <c r="GP363" s="1495"/>
      <c r="GQ363" s="1495"/>
      <c r="GR363" s="1495"/>
      <c r="GS363" s="1495"/>
      <c r="GT363" s="1495"/>
      <c r="GU363" s="1495"/>
      <c r="GV363" s="1495"/>
      <c r="GW363" s="1495"/>
      <c r="GX363" s="1495"/>
      <c r="GY363" s="1495"/>
      <c r="GZ363" s="1495"/>
      <c r="HA363" s="1495"/>
      <c r="HB363" s="1495"/>
      <c r="HC363" s="1495"/>
      <c r="HD363" s="1495"/>
      <c r="HE363" s="1495"/>
      <c r="HF363" s="1495"/>
      <c r="HG363" s="1495"/>
      <c r="HH363" s="1495"/>
      <c r="HI363" s="1495"/>
      <c r="HJ363" s="1495"/>
      <c r="HK363" s="1495"/>
      <c r="HL363" s="1495"/>
      <c r="HM363" s="1495"/>
      <c r="HN363" s="1495"/>
      <c r="HO363" s="1495"/>
      <c r="HP363" s="1495"/>
      <c r="HQ363" s="1495"/>
      <c r="HR363" s="1495"/>
      <c r="HS363" s="1495"/>
      <c r="HT363" s="1495"/>
      <c r="HU363" s="1495"/>
      <c r="HV363" s="1495"/>
      <c r="HW363" s="1495"/>
      <c r="HX363" s="1495"/>
      <c r="HY363" s="1495"/>
      <c r="HZ363" s="1495"/>
      <c r="IA363" s="1495"/>
      <c r="IB363" s="1495"/>
      <c r="IC363" s="1495"/>
      <c r="ID363" s="1495"/>
      <c r="IE363" s="1495"/>
      <c r="IF363" s="1495"/>
      <c r="IG363" s="1495"/>
      <c r="IH363" s="1495"/>
      <c r="II363" s="1495"/>
      <c r="IJ363" s="1495"/>
      <c r="IK363" s="1495"/>
      <c r="IL363" s="1495"/>
      <c r="IM363" s="1495"/>
      <c r="IN363" s="1495"/>
      <c r="IO363" s="1495"/>
      <c r="IP363" s="1495"/>
      <c r="IQ363" s="1495"/>
      <c r="IR363" s="1495"/>
      <c r="IS363" s="1495"/>
      <c r="IT363" s="1495"/>
      <c r="IU363" s="1495"/>
      <c r="IV363" s="1495"/>
    </row>
    <row r="364" spans="1:2" ht="18">
      <c r="A364" s="1542"/>
      <c r="B364" s="1497" t="s">
        <v>1306</v>
      </c>
    </row>
    <row r="365" spans="1:2" ht="18">
      <c r="A365" s="1542"/>
      <c r="B365" s="1498" t="s">
        <v>1648</v>
      </c>
    </row>
    <row r="366" spans="1:2" ht="18">
      <c r="A366" s="1500" t="s">
        <v>559</v>
      </c>
      <c r="B366" s="1499" t="s">
        <v>1649</v>
      </c>
    </row>
    <row r="367" spans="1:2" ht="18">
      <c r="A367" s="1500" t="s">
        <v>560</v>
      </c>
      <c r="B367" s="1501" t="s">
        <v>1650</v>
      </c>
    </row>
    <row r="368" spans="1:2" ht="18">
      <c r="A368" s="1500" t="s">
        <v>561</v>
      </c>
      <c r="B368" s="1502" t="s">
        <v>1651</v>
      </c>
    </row>
    <row r="369" spans="1:2" ht="18">
      <c r="A369" s="1500" t="s">
        <v>562</v>
      </c>
      <c r="B369" s="1502" t="s">
        <v>1652</v>
      </c>
    </row>
    <row r="370" spans="1:2" ht="18">
      <c r="A370" s="1500" t="s">
        <v>563</v>
      </c>
      <c r="B370" s="1502" t="s">
        <v>1653</v>
      </c>
    </row>
    <row r="371" spans="1:2" ht="18">
      <c r="A371" s="1500" t="s">
        <v>564</v>
      </c>
      <c r="B371" s="1502" t="s">
        <v>1654</v>
      </c>
    </row>
    <row r="372" spans="1:2" ht="18">
      <c r="A372" s="1500" t="s">
        <v>565</v>
      </c>
      <c r="B372" s="1502" t="s">
        <v>1655</v>
      </c>
    </row>
    <row r="373" spans="1:2" ht="18">
      <c r="A373" s="1500" t="s">
        <v>566</v>
      </c>
      <c r="B373" s="1503" t="s">
        <v>1656</v>
      </c>
    </row>
    <row r="374" spans="1:2" ht="18">
      <c r="A374" s="1500" t="s">
        <v>567</v>
      </c>
      <c r="B374" s="1503" t="s">
        <v>1657</v>
      </c>
    </row>
    <row r="375" spans="1:2" ht="18">
      <c r="A375" s="1500" t="s">
        <v>568</v>
      </c>
      <c r="B375" s="1503" t="s">
        <v>1658</v>
      </c>
    </row>
    <row r="376" spans="1:2" ht="18">
      <c r="A376" s="1500" t="s">
        <v>569</v>
      </c>
      <c r="B376" s="1503" t="s">
        <v>1659</v>
      </c>
    </row>
    <row r="377" spans="1:2" ht="18">
      <c r="A377" s="1500" t="s">
        <v>570</v>
      </c>
      <c r="B377" s="1504" t="s">
        <v>1660</v>
      </c>
    </row>
    <row r="378" spans="1:2" ht="18">
      <c r="A378" s="1500" t="s">
        <v>571</v>
      </c>
      <c r="B378" s="1504" t="s">
        <v>1661</v>
      </c>
    </row>
    <row r="379" spans="1:2" ht="18">
      <c r="A379" s="1500" t="s">
        <v>572</v>
      </c>
      <c r="B379" s="1503" t="s">
        <v>1662</v>
      </c>
    </row>
    <row r="380" spans="1:5" ht="18">
      <c r="A380" s="1500" t="s">
        <v>573</v>
      </c>
      <c r="B380" s="1503" t="s">
        <v>1663</v>
      </c>
      <c r="C380" s="1505" t="s">
        <v>1032</v>
      </c>
      <c r="E380" s="1506"/>
    </row>
    <row r="381" spans="1:5" ht="18">
      <c r="A381" s="1500" t="s">
        <v>574</v>
      </c>
      <c r="B381" s="1502" t="s">
        <v>1664</v>
      </c>
      <c r="C381" s="1505" t="s">
        <v>1032</v>
      </c>
      <c r="E381" s="1506"/>
    </row>
    <row r="382" spans="1:5" ht="18">
      <c r="A382" s="1500" t="s">
        <v>575</v>
      </c>
      <c r="B382" s="1503" t="s">
        <v>1665</v>
      </c>
      <c r="C382" s="1505" t="s">
        <v>1032</v>
      </c>
      <c r="E382" s="1506"/>
    </row>
    <row r="383" spans="1:5" ht="18">
      <c r="A383" s="1500" t="s">
        <v>576</v>
      </c>
      <c r="B383" s="1503" t="s">
        <v>1666</v>
      </c>
      <c r="C383" s="1505" t="s">
        <v>1032</v>
      </c>
      <c r="E383" s="1506"/>
    </row>
    <row r="384" spans="1:5" ht="18">
      <c r="A384" s="1500" t="s">
        <v>577</v>
      </c>
      <c r="B384" s="1503" t="s">
        <v>1667</v>
      </c>
      <c r="C384" s="1505" t="s">
        <v>1032</v>
      </c>
      <c r="E384" s="1506"/>
    </row>
    <row r="385" spans="1:5" ht="18">
      <c r="A385" s="1500" t="s">
        <v>578</v>
      </c>
      <c r="B385" s="1503" t="s">
        <v>1668</v>
      </c>
      <c r="C385" s="1505" t="s">
        <v>1032</v>
      </c>
      <c r="E385" s="1506"/>
    </row>
    <row r="386" spans="1:5" ht="18">
      <c r="A386" s="1500" t="s">
        <v>579</v>
      </c>
      <c r="B386" s="1503" t="s">
        <v>1669</v>
      </c>
      <c r="C386" s="1505" t="s">
        <v>1032</v>
      </c>
      <c r="E386" s="1506"/>
    </row>
    <row r="387" spans="1:5" ht="18">
      <c r="A387" s="1500" t="s">
        <v>580</v>
      </c>
      <c r="B387" s="1503" t="s">
        <v>1670</v>
      </c>
      <c r="C387" s="1505" t="s">
        <v>1032</v>
      </c>
      <c r="E387" s="1506"/>
    </row>
    <row r="388" spans="1:5" ht="18">
      <c r="A388" s="1500" t="s">
        <v>581</v>
      </c>
      <c r="B388" s="1503" t="s">
        <v>1671</v>
      </c>
      <c r="C388" s="1505" t="s">
        <v>1032</v>
      </c>
      <c r="E388" s="1506"/>
    </row>
    <row r="389" spans="1:5" ht="18">
      <c r="A389" s="1500" t="s">
        <v>582</v>
      </c>
      <c r="B389" s="1502" t="s">
        <v>1672</v>
      </c>
      <c r="C389" s="1505" t="s">
        <v>1032</v>
      </c>
      <c r="E389" s="1506"/>
    </row>
    <row r="390" spans="1:5" ht="18">
      <c r="A390" s="1500" t="s">
        <v>583</v>
      </c>
      <c r="B390" s="1503" t="s">
        <v>1673</v>
      </c>
      <c r="C390" s="1505" t="s">
        <v>1032</v>
      </c>
      <c r="E390" s="1506"/>
    </row>
    <row r="391" spans="1:5" ht="18">
      <c r="A391" s="1500" t="s">
        <v>584</v>
      </c>
      <c r="B391" s="1502" t="s">
        <v>1674</v>
      </c>
      <c r="C391" s="1505" t="s">
        <v>1032</v>
      </c>
      <c r="E391" s="1506"/>
    </row>
    <row r="392" spans="1:5" ht="18">
      <c r="A392" s="1500" t="s">
        <v>585</v>
      </c>
      <c r="B392" s="1502" t="s">
        <v>1675</v>
      </c>
      <c r="C392" s="1505" t="s">
        <v>1032</v>
      </c>
      <c r="E392" s="1506"/>
    </row>
    <row r="393" spans="1:5" ht="18">
      <c r="A393" s="1500" t="s">
        <v>586</v>
      </c>
      <c r="B393" s="1502" t="s">
        <v>1676</v>
      </c>
      <c r="C393" s="1505" t="s">
        <v>1032</v>
      </c>
      <c r="E393" s="1506"/>
    </row>
    <row r="394" spans="1:5" ht="18">
      <c r="A394" s="1500" t="s">
        <v>587</v>
      </c>
      <c r="B394" s="1502" t="s">
        <v>1677</v>
      </c>
      <c r="C394" s="1505" t="s">
        <v>1032</v>
      </c>
      <c r="E394" s="1506"/>
    </row>
    <row r="395" spans="1:5" ht="18">
      <c r="A395" s="1500" t="s">
        <v>588</v>
      </c>
      <c r="B395" s="1502" t="s">
        <v>1678</v>
      </c>
      <c r="C395" s="1505" t="s">
        <v>1032</v>
      </c>
      <c r="E395" s="1506"/>
    </row>
    <row r="396" spans="1:5" ht="18">
      <c r="A396" s="1500" t="s">
        <v>589</v>
      </c>
      <c r="B396" s="1502" t="s">
        <v>1679</v>
      </c>
      <c r="C396" s="1505" t="s">
        <v>1032</v>
      </c>
      <c r="E396" s="1506"/>
    </row>
    <row r="397" spans="1:5" ht="18">
      <c r="A397" s="1500" t="s">
        <v>590</v>
      </c>
      <c r="B397" s="1502" t="s">
        <v>1680</v>
      </c>
      <c r="C397" s="1505" t="s">
        <v>1032</v>
      </c>
      <c r="E397" s="1506"/>
    </row>
    <row r="398" spans="1:5" ht="18">
      <c r="A398" s="1500" t="s">
        <v>591</v>
      </c>
      <c r="B398" s="1502" t="s">
        <v>1681</v>
      </c>
      <c r="C398" s="1505" t="s">
        <v>1032</v>
      </c>
      <c r="E398" s="1506"/>
    </row>
    <row r="399" spans="1:5" ht="18">
      <c r="A399" s="1500" t="s">
        <v>592</v>
      </c>
      <c r="B399" s="1507" t="s">
        <v>1682</v>
      </c>
      <c r="C399" s="1505" t="s">
        <v>1032</v>
      </c>
      <c r="E399" s="1506"/>
    </row>
    <row r="400" spans="1:5" ht="18">
      <c r="A400" s="1500" t="s">
        <v>593</v>
      </c>
      <c r="B400" s="1508" t="s">
        <v>502</v>
      </c>
      <c r="C400" s="1505" t="s">
        <v>1032</v>
      </c>
      <c r="E400" s="1506"/>
    </row>
    <row r="401" spans="1:5" ht="18">
      <c r="A401" s="1543" t="s">
        <v>594</v>
      </c>
      <c r="B401" s="1509" t="s">
        <v>1307</v>
      </c>
      <c r="C401" s="1505" t="s">
        <v>1032</v>
      </c>
      <c r="E401" s="1506"/>
    </row>
    <row r="402" spans="1:5" ht="18">
      <c r="A402" s="1542" t="s">
        <v>1032</v>
      </c>
      <c r="B402" s="1510" t="s">
        <v>1308</v>
      </c>
      <c r="C402" s="1505" t="s">
        <v>1032</v>
      </c>
      <c r="E402" s="1506"/>
    </row>
    <row r="403" spans="1:5" ht="18">
      <c r="A403" s="1515" t="s">
        <v>595</v>
      </c>
      <c r="B403" s="1511" t="s">
        <v>1683</v>
      </c>
      <c r="C403" s="1505" t="s">
        <v>1032</v>
      </c>
      <c r="E403" s="1506"/>
    </row>
    <row r="404" spans="1:5" ht="18">
      <c r="A404" s="1500" t="s">
        <v>596</v>
      </c>
      <c r="B404" s="1487" t="s">
        <v>1684</v>
      </c>
      <c r="C404" s="1505" t="s">
        <v>1032</v>
      </c>
      <c r="E404" s="1506"/>
    </row>
    <row r="405" spans="1:5" ht="18">
      <c r="A405" s="1544" t="s">
        <v>597</v>
      </c>
      <c r="B405" s="1512" t="s">
        <v>1685</v>
      </c>
      <c r="C405" s="1505" t="s">
        <v>1032</v>
      </c>
      <c r="E405" s="1506"/>
    </row>
    <row r="406" spans="1:5" ht="18">
      <c r="A406" s="1496" t="s">
        <v>1032</v>
      </c>
      <c r="B406" s="1513" t="s">
        <v>1309</v>
      </c>
      <c r="C406" s="1505" t="s">
        <v>1032</v>
      </c>
      <c r="E406" s="1506"/>
    </row>
    <row r="407" spans="1:5" ht="16.5">
      <c r="A407" s="1480" t="s">
        <v>549</v>
      </c>
      <c r="B407" s="1482" t="s">
        <v>940</v>
      </c>
      <c r="C407" s="1505" t="s">
        <v>1032</v>
      </c>
      <c r="E407" s="1506"/>
    </row>
    <row r="408" spans="1:5" ht="16.5">
      <c r="A408" s="1480" t="s">
        <v>550</v>
      </c>
      <c r="B408" s="1482" t="s">
        <v>941</v>
      </c>
      <c r="C408" s="1505" t="s">
        <v>1032</v>
      </c>
      <c r="E408" s="1506"/>
    </row>
    <row r="409" spans="1:5" ht="16.5">
      <c r="A409" s="1545" t="s">
        <v>551</v>
      </c>
      <c r="B409" s="1514" t="s">
        <v>942</v>
      </c>
      <c r="C409" s="1505" t="s">
        <v>1032</v>
      </c>
      <c r="E409" s="1506"/>
    </row>
    <row r="410" spans="1:5" ht="18">
      <c r="A410" s="1542" t="s">
        <v>1032</v>
      </c>
      <c r="B410" s="1513" t="s">
        <v>1310</v>
      </c>
      <c r="C410" s="1505" t="s">
        <v>1032</v>
      </c>
      <c r="E410" s="1506"/>
    </row>
    <row r="411" spans="1:5" ht="18">
      <c r="A411" s="1515" t="s">
        <v>598</v>
      </c>
      <c r="B411" s="1511" t="s">
        <v>503</v>
      </c>
      <c r="C411" s="1505" t="s">
        <v>1032</v>
      </c>
      <c r="E411" s="1506"/>
    </row>
    <row r="412" spans="1:5" ht="18">
      <c r="A412" s="1515" t="s">
        <v>599</v>
      </c>
      <c r="B412" s="1511" t="s">
        <v>504</v>
      </c>
      <c r="C412" s="1505" t="s">
        <v>1032</v>
      </c>
      <c r="E412" s="1506"/>
    </row>
    <row r="413" spans="1:5" ht="18">
      <c r="A413" s="1515" t="s">
        <v>600</v>
      </c>
      <c r="B413" s="1511" t="s">
        <v>1033</v>
      </c>
      <c r="C413" s="1505" t="s">
        <v>1032</v>
      </c>
      <c r="E413" s="1506"/>
    </row>
    <row r="414" spans="1:5" ht="18.75" thickBot="1">
      <c r="A414" s="1546" t="s">
        <v>601</v>
      </c>
      <c r="B414" s="1516" t="s">
        <v>1034</v>
      </c>
      <c r="C414" s="1505" t="s">
        <v>1032</v>
      </c>
      <c r="E414" s="1506"/>
    </row>
    <row r="415" spans="1:5" ht="17.25" thickBot="1">
      <c r="A415" s="1547" t="s">
        <v>602</v>
      </c>
      <c r="B415" s="1516" t="s">
        <v>505</v>
      </c>
      <c r="C415" s="1505" t="s">
        <v>1032</v>
      </c>
      <c r="E415" s="1506"/>
    </row>
    <row r="416" spans="1:5" ht="16.5">
      <c r="A416" s="1547" t="s">
        <v>603</v>
      </c>
      <c r="B416" s="1517" t="s">
        <v>1757</v>
      </c>
      <c r="C416" s="1505" t="s">
        <v>1032</v>
      </c>
      <c r="E416" s="1506"/>
    </row>
    <row r="417" spans="1:5" ht="16.5">
      <c r="A417" s="1480" t="s">
        <v>604</v>
      </c>
      <c r="B417" s="1482" t="s">
        <v>1758</v>
      </c>
      <c r="C417" s="1505" t="s">
        <v>1032</v>
      </c>
      <c r="E417" s="1506"/>
    </row>
    <row r="418" spans="1:5" ht="18.75" thickBot="1">
      <c r="A418" s="1548" t="s">
        <v>605</v>
      </c>
      <c r="B418" s="1518" t="s">
        <v>1759</v>
      </c>
      <c r="C418" s="1505" t="s">
        <v>1032</v>
      </c>
      <c r="E418" s="1506"/>
    </row>
    <row r="419" spans="1:5" ht="16.5">
      <c r="A419" s="1478" t="s">
        <v>606</v>
      </c>
      <c r="B419" s="1519" t="s">
        <v>1760</v>
      </c>
      <c r="C419" s="1505" t="s">
        <v>1032</v>
      </c>
      <c r="E419" s="1506"/>
    </row>
    <row r="420" spans="1:5" ht="16.5">
      <c r="A420" s="1549" t="s">
        <v>607</v>
      </c>
      <c r="B420" s="1482" t="s">
        <v>1761</v>
      </c>
      <c r="C420" s="1505" t="s">
        <v>1032</v>
      </c>
      <c r="E420" s="1506"/>
    </row>
    <row r="421" spans="1:5" ht="16.5">
      <c r="A421" s="1480" t="s">
        <v>608</v>
      </c>
      <c r="B421" s="1520" t="s">
        <v>1153</v>
      </c>
      <c r="C421" s="1505" t="s">
        <v>1032</v>
      </c>
      <c r="E421" s="1506"/>
    </row>
    <row r="422" spans="1:5" ht="17.25" thickBot="1">
      <c r="A422" s="1492" t="s">
        <v>609</v>
      </c>
      <c r="B422" s="1521" t="s">
        <v>1154</v>
      </c>
      <c r="C422" s="1505" t="s">
        <v>1032</v>
      </c>
      <c r="E422" s="1506"/>
    </row>
    <row r="423" spans="1:5" ht="18">
      <c r="A423" s="1500" t="s">
        <v>610</v>
      </c>
      <c r="B423" s="1522" t="s">
        <v>1311</v>
      </c>
      <c r="C423" s="1505" t="s">
        <v>1032</v>
      </c>
      <c r="E423" s="1506"/>
    </row>
    <row r="424" spans="1:5" ht="18">
      <c r="A424" s="1500" t="s">
        <v>611</v>
      </c>
      <c r="B424" s="1523" t="s">
        <v>1312</v>
      </c>
      <c r="C424" s="1505" t="s">
        <v>1032</v>
      </c>
      <c r="E424" s="1506"/>
    </row>
    <row r="425" spans="1:5" ht="18">
      <c r="A425" s="1500" t="s">
        <v>612</v>
      </c>
      <c r="B425" s="1524" t="s">
        <v>1313</v>
      </c>
      <c r="C425" s="1505" t="s">
        <v>1032</v>
      </c>
      <c r="E425" s="1506"/>
    </row>
    <row r="426" spans="1:5" ht="18">
      <c r="A426" s="1500" t="s">
        <v>613</v>
      </c>
      <c r="B426" s="1523" t="s">
        <v>1314</v>
      </c>
      <c r="C426" s="1505" t="s">
        <v>1032</v>
      </c>
      <c r="E426" s="1506"/>
    </row>
    <row r="427" spans="1:5" ht="18">
      <c r="A427" s="1500" t="s">
        <v>614</v>
      </c>
      <c r="B427" s="1523" t="s">
        <v>1315</v>
      </c>
      <c r="C427" s="1505" t="s">
        <v>1032</v>
      </c>
      <c r="E427" s="1506"/>
    </row>
    <row r="428" spans="1:5" ht="18">
      <c r="A428" s="1500" t="s">
        <v>615</v>
      </c>
      <c r="B428" s="1525" t="s">
        <v>1316</v>
      </c>
      <c r="C428" s="1505" t="s">
        <v>1032</v>
      </c>
      <c r="E428" s="1506"/>
    </row>
    <row r="429" spans="1:5" ht="18">
      <c r="A429" s="1500" t="s">
        <v>616</v>
      </c>
      <c r="B429" s="1525" t="s">
        <v>1317</v>
      </c>
      <c r="C429" s="1505" t="s">
        <v>1032</v>
      </c>
      <c r="E429" s="1506"/>
    </row>
    <row r="430" spans="1:5" ht="18">
      <c r="A430" s="1500" t="s">
        <v>617</v>
      </c>
      <c r="B430" s="1525" t="s">
        <v>1318</v>
      </c>
      <c r="C430" s="1505" t="s">
        <v>1032</v>
      </c>
      <c r="E430" s="1506"/>
    </row>
    <row r="431" spans="1:5" ht="18">
      <c r="A431" s="1500" t="s">
        <v>618</v>
      </c>
      <c r="B431" s="1525" t="s">
        <v>1319</v>
      </c>
      <c r="C431" s="1505" t="s">
        <v>1032</v>
      </c>
      <c r="E431" s="1506"/>
    </row>
    <row r="432" spans="1:5" ht="18">
      <c r="A432" s="1500" t="s">
        <v>619</v>
      </c>
      <c r="B432" s="1525" t="s">
        <v>1320</v>
      </c>
      <c r="C432" s="1505" t="s">
        <v>1032</v>
      </c>
      <c r="E432" s="1506"/>
    </row>
    <row r="433" spans="1:5" ht="18">
      <c r="A433" s="1500" t="s">
        <v>620</v>
      </c>
      <c r="B433" s="1523" t="s">
        <v>1321</v>
      </c>
      <c r="C433" s="1505" t="s">
        <v>1032</v>
      </c>
      <c r="E433" s="1506"/>
    </row>
    <row r="434" spans="1:5" ht="18">
      <c r="A434" s="1500" t="s">
        <v>621</v>
      </c>
      <c r="B434" s="1523" t="s">
        <v>1322</v>
      </c>
      <c r="C434" s="1505" t="s">
        <v>1032</v>
      </c>
      <c r="E434" s="1506"/>
    </row>
    <row r="435" spans="1:5" ht="18">
      <c r="A435" s="1500" t="s">
        <v>622</v>
      </c>
      <c r="B435" s="1523" t="s">
        <v>1323</v>
      </c>
      <c r="C435" s="1505" t="s">
        <v>1032</v>
      </c>
      <c r="E435" s="1506"/>
    </row>
    <row r="436" spans="1:5" ht="18.75" thickBot="1">
      <c r="A436" s="1500" t="s">
        <v>623</v>
      </c>
      <c r="B436" s="1526" t="s">
        <v>1324</v>
      </c>
      <c r="C436" s="1505" t="s">
        <v>1032</v>
      </c>
      <c r="E436" s="1506"/>
    </row>
    <row r="437" spans="1:5" ht="18">
      <c r="A437" s="1500" t="s">
        <v>624</v>
      </c>
      <c r="B437" s="1522" t="s">
        <v>1325</v>
      </c>
      <c r="C437" s="1505" t="s">
        <v>1032</v>
      </c>
      <c r="E437" s="1506"/>
    </row>
    <row r="438" spans="1:5" ht="18">
      <c r="A438" s="1500" t="s">
        <v>625</v>
      </c>
      <c r="B438" s="1524" t="s">
        <v>1326</v>
      </c>
      <c r="C438" s="1505" t="s">
        <v>1032</v>
      </c>
      <c r="E438" s="1506"/>
    </row>
    <row r="439" spans="1:5" ht="18">
      <c r="A439" s="1500" t="s">
        <v>626</v>
      </c>
      <c r="B439" s="1523" t="s">
        <v>1327</v>
      </c>
      <c r="C439" s="1505" t="s">
        <v>1032</v>
      </c>
      <c r="E439" s="1506"/>
    </row>
    <row r="440" spans="1:5" ht="18">
      <c r="A440" s="1500" t="s">
        <v>627</v>
      </c>
      <c r="B440" s="1523" t="s">
        <v>1328</v>
      </c>
      <c r="C440" s="1505" t="s">
        <v>1032</v>
      </c>
      <c r="E440" s="1506"/>
    </row>
    <row r="441" spans="1:5" ht="18">
      <c r="A441" s="1500" t="s">
        <v>628</v>
      </c>
      <c r="B441" s="1523" t="s">
        <v>1329</v>
      </c>
      <c r="C441" s="1505" t="s">
        <v>1032</v>
      </c>
      <c r="E441" s="1506"/>
    </row>
    <row r="442" spans="1:5" ht="18">
      <c r="A442" s="1500" t="s">
        <v>629</v>
      </c>
      <c r="B442" s="1523" t="s">
        <v>1330</v>
      </c>
      <c r="C442" s="1505" t="s">
        <v>1032</v>
      </c>
      <c r="E442" s="1506"/>
    </row>
    <row r="443" spans="1:5" ht="18">
      <c r="A443" s="1500" t="s">
        <v>630</v>
      </c>
      <c r="B443" s="1523" t="s">
        <v>1331</v>
      </c>
      <c r="C443" s="1505" t="s">
        <v>1032</v>
      </c>
      <c r="E443" s="1506"/>
    </row>
    <row r="444" spans="1:5" ht="18">
      <c r="A444" s="1500" t="s">
        <v>631</v>
      </c>
      <c r="B444" s="1523" t="s">
        <v>1332</v>
      </c>
      <c r="C444" s="1505" t="s">
        <v>1032</v>
      </c>
      <c r="E444" s="1506"/>
    </row>
    <row r="445" spans="1:5" ht="18">
      <c r="A445" s="1500" t="s">
        <v>632</v>
      </c>
      <c r="B445" s="1523" t="s">
        <v>1333</v>
      </c>
      <c r="C445" s="1505" t="s">
        <v>1032</v>
      </c>
      <c r="E445" s="1506"/>
    </row>
    <row r="446" spans="1:5" ht="18">
      <c r="A446" s="1500" t="s">
        <v>633</v>
      </c>
      <c r="B446" s="1523" t="s">
        <v>1334</v>
      </c>
      <c r="C446" s="1505" t="s">
        <v>1032</v>
      </c>
      <c r="E446" s="1506"/>
    </row>
    <row r="447" spans="1:5" ht="18">
      <c r="A447" s="1500" t="s">
        <v>634</v>
      </c>
      <c r="B447" s="1523" t="s">
        <v>1335</v>
      </c>
      <c r="C447" s="1505" t="s">
        <v>1032</v>
      </c>
      <c r="E447" s="1506"/>
    </row>
    <row r="448" spans="1:5" ht="18">
      <c r="A448" s="1500" t="s">
        <v>635</v>
      </c>
      <c r="B448" s="1523" t="s">
        <v>1336</v>
      </c>
      <c r="C448" s="1505" t="s">
        <v>1032</v>
      </c>
      <c r="E448" s="1506"/>
    </row>
    <row r="449" spans="1:5" ht="18.75" thickBot="1">
      <c r="A449" s="1500" t="s">
        <v>636</v>
      </c>
      <c r="B449" s="1526" t="s">
        <v>1337</v>
      </c>
      <c r="C449" s="1505" t="s">
        <v>1032</v>
      </c>
      <c r="E449" s="1506"/>
    </row>
    <row r="450" spans="1:5" ht="18">
      <c r="A450" s="1500" t="s">
        <v>637</v>
      </c>
      <c r="B450" s="1522" t="s">
        <v>1338</v>
      </c>
      <c r="C450" s="1505" t="s">
        <v>1032</v>
      </c>
      <c r="E450" s="1506"/>
    </row>
    <row r="451" spans="1:5" ht="18">
      <c r="A451" s="1500" t="s">
        <v>638</v>
      </c>
      <c r="B451" s="1523" t="s">
        <v>1339</v>
      </c>
      <c r="C451" s="1505" t="s">
        <v>1032</v>
      </c>
      <c r="E451" s="1506"/>
    </row>
    <row r="452" spans="1:5" ht="18">
      <c r="A452" s="1500" t="s">
        <v>639</v>
      </c>
      <c r="B452" s="1523" t="s">
        <v>1340</v>
      </c>
      <c r="C452" s="1505" t="s">
        <v>1032</v>
      </c>
      <c r="E452" s="1506"/>
    </row>
    <row r="453" spans="1:5" ht="18">
      <c r="A453" s="1500" t="s">
        <v>640</v>
      </c>
      <c r="B453" s="1523" t="s">
        <v>1341</v>
      </c>
      <c r="C453" s="1505" t="s">
        <v>1032</v>
      </c>
      <c r="E453" s="1506"/>
    </row>
    <row r="454" spans="1:5" ht="18">
      <c r="A454" s="1500" t="s">
        <v>641</v>
      </c>
      <c r="B454" s="1524" t="s">
        <v>1342</v>
      </c>
      <c r="C454" s="1505" t="s">
        <v>1032</v>
      </c>
      <c r="E454" s="1506"/>
    </row>
    <row r="455" spans="1:5" ht="18">
      <c r="A455" s="1500" t="s">
        <v>642</v>
      </c>
      <c r="B455" s="1523" t="s">
        <v>1343</v>
      </c>
      <c r="C455" s="1505" t="s">
        <v>1032</v>
      </c>
      <c r="E455" s="1506"/>
    </row>
    <row r="456" spans="1:5" ht="18">
      <c r="A456" s="1500" t="s">
        <v>643</v>
      </c>
      <c r="B456" s="1523" t="s">
        <v>1344</v>
      </c>
      <c r="C456" s="1505" t="s">
        <v>1032</v>
      </c>
      <c r="E456" s="1506"/>
    </row>
    <row r="457" spans="1:5" ht="18">
      <c r="A457" s="1500" t="s">
        <v>644</v>
      </c>
      <c r="B457" s="1523" t="s">
        <v>1345</v>
      </c>
      <c r="C457" s="1505" t="s">
        <v>1032</v>
      </c>
      <c r="E457" s="1506"/>
    </row>
    <row r="458" spans="1:5" ht="18">
      <c r="A458" s="1500" t="s">
        <v>645</v>
      </c>
      <c r="B458" s="1523" t="s">
        <v>1346</v>
      </c>
      <c r="C458" s="1505" t="s">
        <v>1032</v>
      </c>
      <c r="E458" s="1506"/>
    </row>
    <row r="459" spans="1:5" ht="18">
      <c r="A459" s="1500" t="s">
        <v>646</v>
      </c>
      <c r="B459" s="1523" t="s">
        <v>1347</v>
      </c>
      <c r="C459" s="1505" t="s">
        <v>1032</v>
      </c>
      <c r="E459" s="1506"/>
    </row>
    <row r="460" spans="1:5" ht="18">
      <c r="A460" s="1500" t="s">
        <v>647</v>
      </c>
      <c r="B460" s="1523" t="s">
        <v>1348</v>
      </c>
      <c r="C460" s="1505" t="s">
        <v>1032</v>
      </c>
      <c r="E460" s="1506"/>
    </row>
    <row r="461" spans="1:5" ht="18.75" thickBot="1">
      <c r="A461" s="1500" t="s">
        <v>648</v>
      </c>
      <c r="B461" s="1526" t="s">
        <v>1349</v>
      </c>
      <c r="C461" s="1505" t="s">
        <v>1032</v>
      </c>
      <c r="E461" s="1506"/>
    </row>
    <row r="462" spans="1:5" ht="18">
      <c r="A462" s="1500" t="s">
        <v>649</v>
      </c>
      <c r="B462" s="1527" t="s">
        <v>1350</v>
      </c>
      <c r="C462" s="1505" t="s">
        <v>1032</v>
      </c>
      <c r="E462" s="1506"/>
    </row>
    <row r="463" spans="1:5" ht="18">
      <c r="A463" s="1500" t="s">
        <v>650</v>
      </c>
      <c r="B463" s="1523" t="s">
        <v>1351</v>
      </c>
      <c r="C463" s="1505" t="s">
        <v>1032</v>
      </c>
      <c r="E463" s="1506"/>
    </row>
    <row r="464" spans="1:5" ht="18">
      <c r="A464" s="1500" t="s">
        <v>651</v>
      </c>
      <c r="B464" s="1523" t="s">
        <v>1352</v>
      </c>
      <c r="C464" s="1505" t="s">
        <v>1032</v>
      </c>
      <c r="E464" s="1506"/>
    </row>
    <row r="465" spans="1:5" ht="18">
      <c r="A465" s="1500" t="s">
        <v>652</v>
      </c>
      <c r="B465" s="1523" t="s">
        <v>1353</v>
      </c>
      <c r="C465" s="1505" t="s">
        <v>1032</v>
      </c>
      <c r="E465" s="1506"/>
    </row>
    <row r="466" spans="1:5" ht="18">
      <c r="A466" s="1500" t="s">
        <v>653</v>
      </c>
      <c r="B466" s="1523" t="s">
        <v>1354</v>
      </c>
      <c r="C466" s="1505" t="s">
        <v>1032</v>
      </c>
      <c r="E466" s="1506"/>
    </row>
    <row r="467" spans="1:5" ht="18">
      <c r="A467" s="1500" t="s">
        <v>654</v>
      </c>
      <c r="B467" s="1523" t="s">
        <v>1355</v>
      </c>
      <c r="C467" s="1505" t="s">
        <v>1032</v>
      </c>
      <c r="E467" s="1506"/>
    </row>
    <row r="468" spans="1:5" ht="18">
      <c r="A468" s="1500" t="s">
        <v>655</v>
      </c>
      <c r="B468" s="1523" t="s">
        <v>1356</v>
      </c>
      <c r="C468" s="1505" t="s">
        <v>1032</v>
      </c>
      <c r="E468" s="1506"/>
    </row>
    <row r="469" spans="1:5" ht="18">
      <c r="A469" s="1500" t="s">
        <v>656</v>
      </c>
      <c r="B469" s="1523" t="s">
        <v>1357</v>
      </c>
      <c r="C469" s="1505" t="s">
        <v>1032</v>
      </c>
      <c r="E469" s="1506"/>
    </row>
    <row r="470" spans="1:5" ht="18">
      <c r="A470" s="1500" t="s">
        <v>657</v>
      </c>
      <c r="B470" s="1523" t="s">
        <v>1358</v>
      </c>
      <c r="C470" s="1505" t="s">
        <v>1032</v>
      </c>
      <c r="E470" s="1506"/>
    </row>
    <row r="471" spans="1:5" ht="18.75" thickBot="1">
      <c r="A471" s="1500" t="s">
        <v>658</v>
      </c>
      <c r="B471" s="1526" t="s">
        <v>1359</v>
      </c>
      <c r="C471" s="1505" t="s">
        <v>1032</v>
      </c>
      <c r="E471" s="1506"/>
    </row>
    <row r="472" spans="1:5" ht="18">
      <c r="A472" s="1500" t="s">
        <v>659</v>
      </c>
      <c r="B472" s="1522" t="s">
        <v>1360</v>
      </c>
      <c r="C472" s="1505" t="s">
        <v>1032</v>
      </c>
      <c r="E472" s="1506"/>
    </row>
    <row r="473" spans="1:5" ht="18">
      <c r="A473" s="1500" t="s">
        <v>660</v>
      </c>
      <c r="B473" s="1523" t="s">
        <v>1361</v>
      </c>
      <c r="C473" s="1505" t="s">
        <v>1032</v>
      </c>
      <c r="E473" s="1506"/>
    </row>
    <row r="474" spans="1:5" ht="18">
      <c r="A474" s="1500" t="s">
        <v>661</v>
      </c>
      <c r="B474" s="1523" t="s">
        <v>1362</v>
      </c>
      <c r="C474" s="1505" t="s">
        <v>1032</v>
      </c>
      <c r="E474" s="1506"/>
    </row>
    <row r="475" spans="1:5" ht="18">
      <c r="A475" s="1500" t="s">
        <v>662</v>
      </c>
      <c r="B475" s="1524" t="s">
        <v>1363</v>
      </c>
      <c r="C475" s="1505" t="s">
        <v>1032</v>
      </c>
      <c r="E475" s="1506"/>
    </row>
    <row r="476" spans="1:5" ht="18">
      <c r="A476" s="1500" t="s">
        <v>663</v>
      </c>
      <c r="B476" s="1523" t="s">
        <v>1364</v>
      </c>
      <c r="C476" s="1505" t="s">
        <v>1032</v>
      </c>
      <c r="E476" s="1506"/>
    </row>
    <row r="477" spans="1:5" ht="18">
      <c r="A477" s="1500" t="s">
        <v>664</v>
      </c>
      <c r="B477" s="1523" t="s">
        <v>1365</v>
      </c>
      <c r="C477" s="1505" t="s">
        <v>1032</v>
      </c>
      <c r="E477" s="1506"/>
    </row>
    <row r="478" spans="1:5" ht="18">
      <c r="A478" s="1500" t="s">
        <v>665</v>
      </c>
      <c r="B478" s="1523" t="s">
        <v>1366</v>
      </c>
      <c r="C478" s="1505" t="s">
        <v>1032</v>
      </c>
      <c r="E478" s="1506"/>
    </row>
    <row r="479" spans="1:5" ht="18">
      <c r="A479" s="1500" t="s">
        <v>666</v>
      </c>
      <c r="B479" s="1523" t="s">
        <v>1367</v>
      </c>
      <c r="C479" s="1505" t="s">
        <v>1032</v>
      </c>
      <c r="E479" s="1506"/>
    </row>
    <row r="480" spans="1:5" ht="18">
      <c r="A480" s="1500" t="s">
        <v>667</v>
      </c>
      <c r="B480" s="1523" t="s">
        <v>1368</v>
      </c>
      <c r="C480" s="1505" t="s">
        <v>1032</v>
      </c>
      <c r="E480" s="1506"/>
    </row>
    <row r="481" spans="1:5" ht="18">
      <c r="A481" s="1500" t="s">
        <v>668</v>
      </c>
      <c r="B481" s="1523" t="s">
        <v>1369</v>
      </c>
      <c r="C481" s="1505" t="s">
        <v>1032</v>
      </c>
      <c r="E481" s="1506"/>
    </row>
    <row r="482" spans="1:5" ht="18.75" thickBot="1">
      <c r="A482" s="1500" t="s">
        <v>669</v>
      </c>
      <c r="B482" s="1526" t="s">
        <v>1370</v>
      </c>
      <c r="C482" s="1505" t="s">
        <v>1032</v>
      </c>
      <c r="E482" s="1506"/>
    </row>
    <row r="483" spans="1:5" ht="18">
      <c r="A483" s="1500" t="s">
        <v>670</v>
      </c>
      <c r="B483" s="1522" t="s">
        <v>1371</v>
      </c>
      <c r="C483" s="1505" t="s">
        <v>1032</v>
      </c>
      <c r="E483" s="1506"/>
    </row>
    <row r="484" spans="1:5" ht="18">
      <c r="A484" s="1500" t="s">
        <v>671</v>
      </c>
      <c r="B484" s="1523" t="s">
        <v>1372</v>
      </c>
      <c r="C484" s="1505" t="s">
        <v>1032</v>
      </c>
      <c r="E484" s="1506"/>
    </row>
    <row r="485" spans="1:5" ht="18">
      <c r="A485" s="1500" t="s">
        <v>672</v>
      </c>
      <c r="B485" s="1524" t="s">
        <v>1373</v>
      </c>
      <c r="C485" s="1505" t="s">
        <v>1032</v>
      </c>
      <c r="E485" s="1506"/>
    </row>
    <row r="486" spans="1:5" ht="18">
      <c r="A486" s="1500" t="s">
        <v>673</v>
      </c>
      <c r="B486" s="1523" t="s">
        <v>1374</v>
      </c>
      <c r="C486" s="1505" t="s">
        <v>1032</v>
      </c>
      <c r="E486" s="1506"/>
    </row>
    <row r="487" spans="1:5" ht="18">
      <c r="A487" s="1500" t="s">
        <v>674</v>
      </c>
      <c r="B487" s="1523" t="s">
        <v>1375</v>
      </c>
      <c r="C487" s="1505" t="s">
        <v>1032</v>
      </c>
      <c r="E487" s="1506"/>
    </row>
    <row r="488" spans="1:5" ht="18">
      <c r="A488" s="1500" t="s">
        <v>675</v>
      </c>
      <c r="B488" s="1523" t="s">
        <v>1376</v>
      </c>
      <c r="C488" s="1505" t="s">
        <v>1032</v>
      </c>
      <c r="E488" s="1506"/>
    </row>
    <row r="489" spans="1:5" ht="18">
      <c r="A489" s="1500" t="s">
        <v>676</v>
      </c>
      <c r="B489" s="1523" t="s">
        <v>1377</v>
      </c>
      <c r="C489" s="1505" t="s">
        <v>1032</v>
      </c>
      <c r="E489" s="1506"/>
    </row>
    <row r="490" spans="1:5" ht="18">
      <c r="A490" s="1500" t="s">
        <v>677</v>
      </c>
      <c r="B490" s="1523" t="s">
        <v>1378</v>
      </c>
      <c r="C490" s="1505" t="s">
        <v>1032</v>
      </c>
      <c r="E490" s="1506"/>
    </row>
    <row r="491" spans="1:5" ht="18">
      <c r="A491" s="1500" t="s">
        <v>678</v>
      </c>
      <c r="B491" s="1523" t="s">
        <v>1379</v>
      </c>
      <c r="C491" s="1505" t="s">
        <v>1032</v>
      </c>
      <c r="E491" s="1506"/>
    </row>
    <row r="492" spans="1:5" ht="18.75" thickBot="1">
      <c r="A492" s="1500" t="s">
        <v>679</v>
      </c>
      <c r="B492" s="1526" t="s">
        <v>1380</v>
      </c>
      <c r="C492" s="1505" t="s">
        <v>1032</v>
      </c>
      <c r="E492" s="1506"/>
    </row>
    <row r="493" spans="1:5" ht="18">
      <c r="A493" s="1500" t="s">
        <v>680</v>
      </c>
      <c r="B493" s="1527" t="s">
        <v>1381</v>
      </c>
      <c r="C493" s="1505" t="s">
        <v>1032</v>
      </c>
      <c r="E493" s="1506"/>
    </row>
    <row r="494" spans="1:5" ht="18">
      <c r="A494" s="1500" t="s">
        <v>681</v>
      </c>
      <c r="B494" s="1523" t="s">
        <v>1382</v>
      </c>
      <c r="C494" s="1505" t="s">
        <v>1032</v>
      </c>
      <c r="E494" s="1506"/>
    </row>
    <row r="495" spans="1:5" ht="18">
      <c r="A495" s="1500" t="s">
        <v>682</v>
      </c>
      <c r="B495" s="1523" t="s">
        <v>1383</v>
      </c>
      <c r="C495" s="1505" t="s">
        <v>1032</v>
      </c>
      <c r="E495" s="1506"/>
    </row>
    <row r="496" spans="1:5" ht="18.75" thickBot="1">
      <c r="A496" s="1500" t="s">
        <v>683</v>
      </c>
      <c r="B496" s="1526" t="s">
        <v>1384</v>
      </c>
      <c r="C496" s="1505" t="s">
        <v>1032</v>
      </c>
      <c r="E496" s="1506"/>
    </row>
    <row r="497" spans="1:5" ht="18">
      <c r="A497" s="1500" t="s">
        <v>684</v>
      </c>
      <c r="B497" s="1522" t="s">
        <v>1385</v>
      </c>
      <c r="C497" s="1505" t="s">
        <v>1032</v>
      </c>
      <c r="E497" s="1506"/>
    </row>
    <row r="498" spans="1:5" ht="18">
      <c r="A498" s="1500" t="s">
        <v>685</v>
      </c>
      <c r="B498" s="1523" t="s">
        <v>1386</v>
      </c>
      <c r="C498" s="1505" t="s">
        <v>1032</v>
      </c>
      <c r="E498" s="1506"/>
    </row>
    <row r="499" spans="1:5" ht="18">
      <c r="A499" s="1500" t="s">
        <v>686</v>
      </c>
      <c r="B499" s="1524" t="s">
        <v>1387</v>
      </c>
      <c r="C499" s="1505" t="s">
        <v>1032</v>
      </c>
      <c r="E499" s="1506"/>
    </row>
    <row r="500" spans="1:5" ht="18">
      <c r="A500" s="1500" t="s">
        <v>687</v>
      </c>
      <c r="B500" s="1523" t="s">
        <v>1388</v>
      </c>
      <c r="C500" s="1505" t="s">
        <v>1032</v>
      </c>
      <c r="E500" s="1506"/>
    </row>
    <row r="501" spans="1:5" ht="18">
      <c r="A501" s="1500" t="s">
        <v>688</v>
      </c>
      <c r="B501" s="1523" t="s">
        <v>1389</v>
      </c>
      <c r="C501" s="1505" t="s">
        <v>1032</v>
      </c>
      <c r="E501" s="1506"/>
    </row>
    <row r="502" spans="1:5" ht="18">
      <c r="A502" s="1500" t="s">
        <v>689</v>
      </c>
      <c r="B502" s="1523" t="s">
        <v>1390</v>
      </c>
      <c r="C502" s="1505" t="s">
        <v>1032</v>
      </c>
      <c r="E502" s="1506"/>
    </row>
    <row r="503" spans="1:5" ht="18">
      <c r="A503" s="1500" t="s">
        <v>690</v>
      </c>
      <c r="B503" s="1523" t="s">
        <v>1391</v>
      </c>
      <c r="C503" s="1505" t="s">
        <v>1032</v>
      </c>
      <c r="E503" s="1506"/>
    </row>
    <row r="504" spans="1:5" ht="18.75" thickBot="1">
      <c r="A504" s="1500" t="s">
        <v>691</v>
      </c>
      <c r="B504" s="1526" t="s">
        <v>1392</v>
      </c>
      <c r="C504" s="1505" t="s">
        <v>1032</v>
      </c>
      <c r="E504" s="1506"/>
    </row>
    <row r="505" spans="1:5" ht="18">
      <c r="A505" s="1500" t="s">
        <v>692</v>
      </c>
      <c r="B505" s="1522" t="s">
        <v>1393</v>
      </c>
      <c r="C505" s="1505" t="s">
        <v>1032</v>
      </c>
      <c r="E505" s="1506"/>
    </row>
    <row r="506" spans="1:5" ht="18">
      <c r="A506" s="1500" t="s">
        <v>693</v>
      </c>
      <c r="B506" s="1523" t="s">
        <v>1394</v>
      </c>
      <c r="C506" s="1505" t="s">
        <v>1032</v>
      </c>
      <c r="E506" s="1506"/>
    </row>
    <row r="507" spans="1:5" ht="18">
      <c r="A507" s="1500" t="s">
        <v>694</v>
      </c>
      <c r="B507" s="1523" t="s">
        <v>1395</v>
      </c>
      <c r="C507" s="1505" t="s">
        <v>1032</v>
      </c>
      <c r="E507" s="1506"/>
    </row>
    <row r="508" spans="1:5" ht="18">
      <c r="A508" s="1500" t="s">
        <v>695</v>
      </c>
      <c r="B508" s="1523" t="s">
        <v>1396</v>
      </c>
      <c r="C508" s="1505" t="s">
        <v>1032</v>
      </c>
      <c r="E508" s="1506"/>
    </row>
    <row r="509" spans="1:5" ht="18">
      <c r="A509" s="1500" t="s">
        <v>696</v>
      </c>
      <c r="B509" s="1524" t="s">
        <v>1397</v>
      </c>
      <c r="C509" s="1505" t="s">
        <v>1032</v>
      </c>
      <c r="E509" s="1506"/>
    </row>
    <row r="510" spans="1:5" ht="18">
      <c r="A510" s="1500" t="s">
        <v>697</v>
      </c>
      <c r="B510" s="1523" t="s">
        <v>1398</v>
      </c>
      <c r="C510" s="1505" t="s">
        <v>1032</v>
      </c>
      <c r="E510" s="1506"/>
    </row>
    <row r="511" spans="1:5" ht="18.75" thickBot="1">
      <c r="A511" s="1500" t="s">
        <v>698</v>
      </c>
      <c r="B511" s="1526" t="s">
        <v>1399</v>
      </c>
      <c r="C511" s="1505" t="s">
        <v>1032</v>
      </c>
      <c r="E511" s="1506"/>
    </row>
    <row r="512" spans="1:5" ht="18">
      <c r="A512" s="1500" t="s">
        <v>699</v>
      </c>
      <c r="B512" s="1522" t="s">
        <v>1400</v>
      </c>
      <c r="C512" s="1505" t="s">
        <v>1032</v>
      </c>
      <c r="E512" s="1506"/>
    </row>
    <row r="513" spans="1:5" ht="18">
      <c r="A513" s="1500" t="s">
        <v>700</v>
      </c>
      <c r="B513" s="1523" t="s">
        <v>1401</v>
      </c>
      <c r="C513" s="1505" t="s">
        <v>1032</v>
      </c>
      <c r="E513" s="1506"/>
    </row>
    <row r="514" spans="1:5" ht="18">
      <c r="A514" s="1500" t="s">
        <v>701</v>
      </c>
      <c r="B514" s="1523" t="s">
        <v>1402</v>
      </c>
      <c r="C514" s="1505" t="s">
        <v>1032</v>
      </c>
      <c r="E514" s="1506"/>
    </row>
    <row r="515" spans="1:5" ht="18">
      <c r="A515" s="1500" t="s">
        <v>702</v>
      </c>
      <c r="B515" s="1523" t="s">
        <v>1403</v>
      </c>
      <c r="C515" s="1505" t="s">
        <v>1032</v>
      </c>
      <c r="E515" s="1506"/>
    </row>
    <row r="516" spans="1:5" ht="18">
      <c r="A516" s="1500" t="s">
        <v>703</v>
      </c>
      <c r="B516" s="1524" t="s">
        <v>1404</v>
      </c>
      <c r="C516" s="1505" t="s">
        <v>1032</v>
      </c>
      <c r="E516" s="1506"/>
    </row>
    <row r="517" spans="1:5" ht="18">
      <c r="A517" s="1500" t="s">
        <v>704</v>
      </c>
      <c r="B517" s="1523" t="s">
        <v>1405</v>
      </c>
      <c r="C517" s="1505" t="s">
        <v>1032</v>
      </c>
      <c r="E517" s="1506"/>
    </row>
    <row r="518" spans="1:5" ht="18">
      <c r="A518" s="1500" t="s">
        <v>705</v>
      </c>
      <c r="B518" s="1523" t="s">
        <v>1406</v>
      </c>
      <c r="C518" s="1505" t="s">
        <v>1032</v>
      </c>
      <c r="E518" s="1506"/>
    </row>
    <row r="519" spans="1:5" ht="18">
      <c r="A519" s="1500" t="s">
        <v>706</v>
      </c>
      <c r="B519" s="1523" t="s">
        <v>1407</v>
      </c>
      <c r="C519" s="1505" t="s">
        <v>1032</v>
      </c>
      <c r="E519" s="1506"/>
    </row>
    <row r="520" spans="1:5" ht="18.75" thickBot="1">
      <c r="A520" s="1500" t="s">
        <v>707</v>
      </c>
      <c r="B520" s="1526" t="s">
        <v>1408</v>
      </c>
      <c r="C520" s="1505" t="s">
        <v>1032</v>
      </c>
      <c r="E520" s="1506"/>
    </row>
    <row r="521" spans="1:5" ht="18">
      <c r="A521" s="1500" t="s">
        <v>708</v>
      </c>
      <c r="B521" s="1522" t="s">
        <v>1409</v>
      </c>
      <c r="C521" s="1505" t="s">
        <v>1032</v>
      </c>
      <c r="E521" s="1506"/>
    </row>
    <row r="522" spans="1:5" ht="18">
      <c r="A522" s="1500" t="s">
        <v>709</v>
      </c>
      <c r="B522" s="1523" t="s">
        <v>1410</v>
      </c>
      <c r="C522" s="1505" t="s">
        <v>1032</v>
      </c>
      <c r="E522" s="1506"/>
    </row>
    <row r="523" spans="1:5" ht="18">
      <c r="A523" s="1500" t="s">
        <v>710</v>
      </c>
      <c r="B523" s="1524" t="s">
        <v>1411</v>
      </c>
      <c r="C523" s="1505" t="s">
        <v>1032</v>
      </c>
      <c r="E523" s="1506"/>
    </row>
    <row r="524" spans="1:5" ht="18">
      <c r="A524" s="1500" t="s">
        <v>711</v>
      </c>
      <c r="B524" s="1523" t="s">
        <v>1412</v>
      </c>
      <c r="C524" s="1505" t="s">
        <v>1032</v>
      </c>
      <c r="E524" s="1506"/>
    </row>
    <row r="525" spans="1:5" ht="18">
      <c r="A525" s="1500" t="s">
        <v>712</v>
      </c>
      <c r="B525" s="1523" t="s">
        <v>1413</v>
      </c>
      <c r="C525" s="1505" t="s">
        <v>1032</v>
      </c>
      <c r="E525" s="1506"/>
    </row>
    <row r="526" spans="1:5" ht="18">
      <c r="A526" s="1500" t="s">
        <v>713</v>
      </c>
      <c r="B526" s="1523" t="s">
        <v>1414</v>
      </c>
      <c r="C526" s="1505" t="s">
        <v>1032</v>
      </c>
      <c r="E526" s="1506"/>
    </row>
    <row r="527" spans="1:5" ht="18">
      <c r="A527" s="1500" t="s">
        <v>714</v>
      </c>
      <c r="B527" s="1523" t="s">
        <v>1415</v>
      </c>
      <c r="C527" s="1505" t="s">
        <v>1032</v>
      </c>
      <c r="E527" s="1506"/>
    </row>
    <row r="528" spans="1:5" ht="18.75" thickBot="1">
      <c r="A528" s="1500" t="s">
        <v>715</v>
      </c>
      <c r="B528" s="1526" t="s">
        <v>1416</v>
      </c>
      <c r="C528" s="1505" t="s">
        <v>1032</v>
      </c>
      <c r="E528" s="1506"/>
    </row>
    <row r="529" spans="1:5" ht="18">
      <c r="A529" s="1500" t="s">
        <v>716</v>
      </c>
      <c r="B529" s="1522" t="s">
        <v>1417</v>
      </c>
      <c r="C529" s="1505" t="s">
        <v>1032</v>
      </c>
      <c r="E529" s="1506"/>
    </row>
    <row r="530" spans="1:5" ht="18">
      <c r="A530" s="1500" t="s">
        <v>717</v>
      </c>
      <c r="B530" s="1523" t="s">
        <v>1418</v>
      </c>
      <c r="C530" s="1505" t="s">
        <v>1032</v>
      </c>
      <c r="E530" s="1506"/>
    </row>
    <row r="531" spans="1:5" ht="18">
      <c r="A531" s="1500" t="s">
        <v>718</v>
      </c>
      <c r="B531" s="1523" t="s">
        <v>1419</v>
      </c>
      <c r="C531" s="1505" t="s">
        <v>1032</v>
      </c>
      <c r="E531" s="1506"/>
    </row>
    <row r="532" spans="1:5" ht="18">
      <c r="A532" s="1500" t="s">
        <v>719</v>
      </c>
      <c r="B532" s="1523" t="s">
        <v>1420</v>
      </c>
      <c r="C532" s="1505" t="s">
        <v>1032</v>
      </c>
      <c r="E532" s="1506"/>
    </row>
    <row r="533" spans="1:5" ht="18">
      <c r="A533" s="1500" t="s">
        <v>720</v>
      </c>
      <c r="B533" s="1523" t="s">
        <v>1421</v>
      </c>
      <c r="C533" s="1505" t="s">
        <v>1032</v>
      </c>
      <c r="E533" s="1506"/>
    </row>
    <row r="534" spans="1:5" ht="18">
      <c r="A534" s="1500" t="s">
        <v>721</v>
      </c>
      <c r="B534" s="1523" t="s">
        <v>1422</v>
      </c>
      <c r="C534" s="1505" t="s">
        <v>1032</v>
      </c>
      <c r="E534" s="1506"/>
    </row>
    <row r="535" spans="1:5" ht="18">
      <c r="A535" s="1500" t="s">
        <v>722</v>
      </c>
      <c r="B535" s="1523" t="s">
        <v>1423</v>
      </c>
      <c r="C535" s="1505" t="s">
        <v>1032</v>
      </c>
      <c r="E535" s="1506"/>
    </row>
    <row r="536" spans="1:5" ht="18">
      <c r="A536" s="1500" t="s">
        <v>723</v>
      </c>
      <c r="B536" s="1523" t="s">
        <v>1424</v>
      </c>
      <c r="C536" s="1505" t="s">
        <v>1032</v>
      </c>
      <c r="E536" s="1506"/>
    </row>
    <row r="537" spans="1:5" ht="18">
      <c r="A537" s="1500" t="s">
        <v>724</v>
      </c>
      <c r="B537" s="1524" t="s">
        <v>1425</v>
      </c>
      <c r="C537" s="1505" t="s">
        <v>1032</v>
      </c>
      <c r="E537" s="1506"/>
    </row>
    <row r="538" spans="1:5" ht="18">
      <c r="A538" s="1500" t="s">
        <v>725</v>
      </c>
      <c r="B538" s="1523" t="s">
        <v>1426</v>
      </c>
      <c r="C538" s="1505" t="s">
        <v>1032</v>
      </c>
      <c r="E538" s="1506"/>
    </row>
    <row r="539" spans="1:5" ht="18.75" thickBot="1">
      <c r="A539" s="1500" t="s">
        <v>726</v>
      </c>
      <c r="B539" s="1526" t="s">
        <v>1427</v>
      </c>
      <c r="C539" s="1505" t="s">
        <v>1032</v>
      </c>
      <c r="E539" s="1506"/>
    </row>
    <row r="540" spans="1:5" ht="18">
      <c r="A540" s="1500" t="s">
        <v>727</v>
      </c>
      <c r="B540" s="1522" t="s">
        <v>1428</v>
      </c>
      <c r="C540" s="1505" t="s">
        <v>1032</v>
      </c>
      <c r="E540" s="1506"/>
    </row>
    <row r="541" spans="1:5" ht="18">
      <c r="A541" s="1500" t="s">
        <v>728</v>
      </c>
      <c r="B541" s="1523" t="s">
        <v>1429</v>
      </c>
      <c r="C541" s="1505" t="s">
        <v>1032</v>
      </c>
      <c r="E541" s="1506"/>
    </row>
    <row r="542" spans="1:5" ht="18">
      <c r="A542" s="1500" t="s">
        <v>729</v>
      </c>
      <c r="B542" s="1523" t="s">
        <v>1430</v>
      </c>
      <c r="C542" s="1505" t="s">
        <v>1032</v>
      </c>
      <c r="E542" s="1506"/>
    </row>
    <row r="543" spans="1:5" ht="18">
      <c r="A543" s="1500" t="s">
        <v>730</v>
      </c>
      <c r="B543" s="1523" t="s">
        <v>1431</v>
      </c>
      <c r="C543" s="1505" t="s">
        <v>1032</v>
      </c>
      <c r="E543" s="1506"/>
    </row>
    <row r="544" spans="1:5" ht="18">
      <c r="A544" s="1500" t="s">
        <v>731</v>
      </c>
      <c r="B544" s="1523" t="s">
        <v>1432</v>
      </c>
      <c r="C544" s="1505" t="s">
        <v>1032</v>
      </c>
      <c r="E544" s="1506"/>
    </row>
    <row r="545" spans="1:5" ht="18">
      <c r="A545" s="1500" t="s">
        <v>732</v>
      </c>
      <c r="B545" s="1524" t="s">
        <v>1433</v>
      </c>
      <c r="C545" s="1505" t="s">
        <v>1032</v>
      </c>
      <c r="E545" s="1506"/>
    </row>
    <row r="546" spans="1:5" ht="18">
      <c r="A546" s="1500" t="s">
        <v>733</v>
      </c>
      <c r="B546" s="1523" t="s">
        <v>1434</v>
      </c>
      <c r="C546" s="1505" t="s">
        <v>1032</v>
      </c>
      <c r="E546" s="1506"/>
    </row>
    <row r="547" spans="1:5" ht="18">
      <c r="A547" s="1500" t="s">
        <v>734</v>
      </c>
      <c r="B547" s="1523" t="s">
        <v>1435</v>
      </c>
      <c r="C547" s="1505" t="s">
        <v>1032</v>
      </c>
      <c r="E547" s="1506"/>
    </row>
    <row r="548" spans="1:5" ht="18">
      <c r="A548" s="1500" t="s">
        <v>735</v>
      </c>
      <c r="B548" s="1523" t="s">
        <v>1436</v>
      </c>
      <c r="C548" s="1505" t="s">
        <v>1032</v>
      </c>
      <c r="E548" s="1506"/>
    </row>
    <row r="549" spans="1:5" ht="18">
      <c r="A549" s="1500" t="s">
        <v>736</v>
      </c>
      <c r="B549" s="1523" t="s">
        <v>1437</v>
      </c>
      <c r="C549" s="1505" t="s">
        <v>1032</v>
      </c>
      <c r="E549" s="1506"/>
    </row>
    <row r="550" spans="1:5" ht="18">
      <c r="A550" s="1500" t="s">
        <v>737</v>
      </c>
      <c r="B550" s="1528" t="s">
        <v>1438</v>
      </c>
      <c r="C550" s="1505" t="s">
        <v>1032</v>
      </c>
      <c r="E550" s="1506"/>
    </row>
    <row r="551" spans="1:5" ht="18.75" thickBot="1">
      <c r="A551" s="1500" t="s">
        <v>738</v>
      </c>
      <c r="B551" s="1526" t="s">
        <v>1439</v>
      </c>
      <c r="C551" s="1505" t="s">
        <v>1032</v>
      </c>
      <c r="E551" s="1506"/>
    </row>
    <row r="552" spans="1:5" ht="18">
      <c r="A552" s="1500" t="s">
        <v>739</v>
      </c>
      <c r="B552" s="1522" t="s">
        <v>1440</v>
      </c>
      <c r="C552" s="1505" t="s">
        <v>1032</v>
      </c>
      <c r="E552" s="1506"/>
    </row>
    <row r="553" spans="1:5" ht="18">
      <c r="A553" s="1500" t="s">
        <v>740</v>
      </c>
      <c r="B553" s="1523" t="s">
        <v>1441</v>
      </c>
      <c r="C553" s="1505" t="s">
        <v>1032</v>
      </c>
      <c r="E553" s="1506"/>
    </row>
    <row r="554" spans="1:5" ht="18">
      <c r="A554" s="1500" t="s">
        <v>741</v>
      </c>
      <c r="B554" s="1523" t="s">
        <v>1442</v>
      </c>
      <c r="C554" s="1505" t="s">
        <v>1032</v>
      </c>
      <c r="E554" s="1506"/>
    </row>
    <row r="555" spans="1:5" ht="18">
      <c r="A555" s="1500" t="s">
        <v>742</v>
      </c>
      <c r="B555" s="1524" t="s">
        <v>1443</v>
      </c>
      <c r="C555" s="1505" t="s">
        <v>1032</v>
      </c>
      <c r="E555" s="1506"/>
    </row>
    <row r="556" spans="1:5" ht="18">
      <c r="A556" s="1500" t="s">
        <v>743</v>
      </c>
      <c r="B556" s="1523" t="s">
        <v>1444</v>
      </c>
      <c r="C556" s="1505" t="s">
        <v>1032</v>
      </c>
      <c r="E556" s="1506"/>
    </row>
    <row r="557" spans="1:5" ht="18.75" thickBot="1">
      <c r="A557" s="1500" t="s">
        <v>744</v>
      </c>
      <c r="B557" s="1526" t="s">
        <v>1445</v>
      </c>
      <c r="C557" s="1505" t="s">
        <v>1032</v>
      </c>
      <c r="E557" s="1506"/>
    </row>
    <row r="558" spans="1:5" ht="18">
      <c r="A558" s="1500" t="s">
        <v>745</v>
      </c>
      <c r="B558" s="1529" t="s">
        <v>1446</v>
      </c>
      <c r="C558" s="1505" t="s">
        <v>1032</v>
      </c>
      <c r="E558" s="1506"/>
    </row>
    <row r="559" spans="1:5" ht="18">
      <c r="A559" s="1500" t="s">
        <v>746</v>
      </c>
      <c r="B559" s="1523" t="s">
        <v>1447</v>
      </c>
      <c r="C559" s="1505" t="s">
        <v>1032</v>
      </c>
      <c r="E559" s="1506"/>
    </row>
    <row r="560" spans="1:5" ht="18">
      <c r="A560" s="1500" t="s">
        <v>747</v>
      </c>
      <c r="B560" s="1523" t="s">
        <v>1448</v>
      </c>
      <c r="C560" s="1505" t="s">
        <v>1032</v>
      </c>
      <c r="E560" s="1506"/>
    </row>
    <row r="561" spans="1:5" ht="18">
      <c r="A561" s="1500" t="s">
        <v>748</v>
      </c>
      <c r="B561" s="1523" t="s">
        <v>1449</v>
      </c>
      <c r="C561" s="1505" t="s">
        <v>1032</v>
      </c>
      <c r="E561" s="1506"/>
    </row>
    <row r="562" spans="1:5" ht="18">
      <c r="A562" s="1500" t="s">
        <v>749</v>
      </c>
      <c r="B562" s="1523" t="s">
        <v>1450</v>
      </c>
      <c r="C562" s="1505" t="s">
        <v>1032</v>
      </c>
      <c r="E562" s="1506"/>
    </row>
    <row r="563" spans="1:5" ht="18">
      <c r="A563" s="1500" t="s">
        <v>750</v>
      </c>
      <c r="B563" s="1523" t="s">
        <v>1451</v>
      </c>
      <c r="C563" s="1505" t="s">
        <v>1032</v>
      </c>
      <c r="E563" s="1506"/>
    </row>
    <row r="564" spans="1:5" ht="18">
      <c r="A564" s="1500" t="s">
        <v>751</v>
      </c>
      <c r="B564" s="1523" t="s">
        <v>1452</v>
      </c>
      <c r="C564" s="1505" t="s">
        <v>1032</v>
      </c>
      <c r="E564" s="1506"/>
    </row>
    <row r="565" spans="1:5" ht="18">
      <c r="A565" s="1500" t="s">
        <v>752</v>
      </c>
      <c r="B565" s="1524" t="s">
        <v>1453</v>
      </c>
      <c r="C565" s="1505" t="s">
        <v>1032</v>
      </c>
      <c r="E565" s="1506"/>
    </row>
    <row r="566" spans="1:5" ht="18">
      <c r="A566" s="1500" t="s">
        <v>753</v>
      </c>
      <c r="B566" s="1523" t="s">
        <v>1454</v>
      </c>
      <c r="C566" s="1505" t="s">
        <v>1032</v>
      </c>
      <c r="E566" s="1506"/>
    </row>
    <row r="567" spans="1:5" ht="18">
      <c r="A567" s="1500" t="s">
        <v>754</v>
      </c>
      <c r="B567" s="1523" t="s">
        <v>1455</v>
      </c>
      <c r="C567" s="1505" t="s">
        <v>1032</v>
      </c>
      <c r="E567" s="1506"/>
    </row>
    <row r="568" spans="1:5" ht="18.75" thickBot="1">
      <c r="A568" s="1500" t="s">
        <v>755</v>
      </c>
      <c r="B568" s="1526" t="s">
        <v>1456</v>
      </c>
      <c r="C568" s="1505" t="s">
        <v>1032</v>
      </c>
      <c r="E568" s="1506"/>
    </row>
    <row r="569" spans="1:5" ht="18">
      <c r="A569" s="1500" t="s">
        <v>756</v>
      </c>
      <c r="B569" s="1529" t="s">
        <v>1457</v>
      </c>
      <c r="C569" s="1505" t="s">
        <v>1032</v>
      </c>
      <c r="E569" s="1506"/>
    </row>
    <row r="570" spans="1:5" ht="18">
      <c r="A570" s="1500" t="s">
        <v>757</v>
      </c>
      <c r="B570" s="1523" t="s">
        <v>1458</v>
      </c>
      <c r="C570" s="1505" t="s">
        <v>1032</v>
      </c>
      <c r="E570" s="1506"/>
    </row>
    <row r="571" spans="1:5" ht="18">
      <c r="A571" s="1500" t="s">
        <v>758</v>
      </c>
      <c r="B571" s="1523" t="s">
        <v>1459</v>
      </c>
      <c r="C571" s="1505" t="s">
        <v>1032</v>
      </c>
      <c r="E571" s="1506"/>
    </row>
    <row r="572" spans="1:5" ht="18">
      <c r="A572" s="1500" t="s">
        <v>759</v>
      </c>
      <c r="B572" s="1523" t="s">
        <v>1460</v>
      </c>
      <c r="C572" s="1505" t="s">
        <v>1032</v>
      </c>
      <c r="E572" s="1506"/>
    </row>
    <row r="573" spans="1:5" ht="18">
      <c r="A573" s="1500" t="s">
        <v>760</v>
      </c>
      <c r="B573" s="1523" t="s">
        <v>1461</v>
      </c>
      <c r="C573" s="1505" t="s">
        <v>1032</v>
      </c>
      <c r="E573" s="1506"/>
    </row>
    <row r="574" spans="1:5" ht="18">
      <c r="A574" s="1500" t="s">
        <v>761</v>
      </c>
      <c r="B574" s="1523" t="s">
        <v>1462</v>
      </c>
      <c r="C574" s="1505" t="s">
        <v>1032</v>
      </c>
      <c r="E574" s="1506"/>
    </row>
    <row r="575" spans="1:5" ht="18">
      <c r="A575" s="1500" t="s">
        <v>762</v>
      </c>
      <c r="B575" s="1523" t="s">
        <v>1463</v>
      </c>
      <c r="C575" s="1505" t="s">
        <v>1032</v>
      </c>
      <c r="E575" s="1506"/>
    </row>
    <row r="576" spans="1:5" ht="18">
      <c r="A576" s="1500" t="s">
        <v>763</v>
      </c>
      <c r="B576" s="1523" t="s">
        <v>1464</v>
      </c>
      <c r="C576" s="1505" t="s">
        <v>1032</v>
      </c>
      <c r="E576" s="1506"/>
    </row>
    <row r="577" spans="1:5" ht="18">
      <c r="A577" s="1500" t="s">
        <v>764</v>
      </c>
      <c r="B577" s="1524" t="s">
        <v>1465</v>
      </c>
      <c r="C577" s="1505" t="s">
        <v>1032</v>
      </c>
      <c r="E577" s="1506"/>
    </row>
    <row r="578" spans="1:5" ht="18">
      <c r="A578" s="1500" t="s">
        <v>765</v>
      </c>
      <c r="B578" s="1523" t="s">
        <v>1466</v>
      </c>
      <c r="C578" s="1505" t="s">
        <v>1032</v>
      </c>
      <c r="E578" s="1506"/>
    </row>
    <row r="579" spans="1:5" ht="18">
      <c r="A579" s="1500" t="s">
        <v>766</v>
      </c>
      <c r="B579" s="1523" t="s">
        <v>1467</v>
      </c>
      <c r="C579" s="1505" t="s">
        <v>1032</v>
      </c>
      <c r="E579" s="1506"/>
    </row>
    <row r="580" spans="1:5" ht="18">
      <c r="A580" s="1500" t="s">
        <v>767</v>
      </c>
      <c r="B580" s="1523" t="s">
        <v>1468</v>
      </c>
      <c r="C580" s="1505" t="s">
        <v>1032</v>
      </c>
      <c r="E580" s="1506"/>
    </row>
    <row r="581" spans="1:5" ht="18">
      <c r="A581" s="1500" t="s">
        <v>768</v>
      </c>
      <c r="B581" s="1523" t="s">
        <v>1469</v>
      </c>
      <c r="C581" s="1505" t="s">
        <v>1032</v>
      </c>
      <c r="E581" s="1506"/>
    </row>
    <row r="582" spans="1:5" ht="18">
      <c r="A582" s="1500" t="s">
        <v>769</v>
      </c>
      <c r="B582" s="1523" t="s">
        <v>1470</v>
      </c>
      <c r="C582" s="1505" t="s">
        <v>1032</v>
      </c>
      <c r="E582" s="1506"/>
    </row>
    <row r="583" spans="1:5" ht="18">
      <c r="A583" s="1500" t="s">
        <v>770</v>
      </c>
      <c r="B583" s="1523" t="s">
        <v>1471</v>
      </c>
      <c r="C583" s="1505" t="s">
        <v>1032</v>
      </c>
      <c r="E583" s="1506"/>
    </row>
    <row r="584" spans="1:5" ht="18">
      <c r="A584" s="1500" t="s">
        <v>771</v>
      </c>
      <c r="B584" s="1523" t="s">
        <v>1472</v>
      </c>
      <c r="C584" s="1505" t="s">
        <v>1032</v>
      </c>
      <c r="E584" s="1506"/>
    </row>
    <row r="585" spans="1:5" ht="18">
      <c r="A585" s="1500" t="s">
        <v>772</v>
      </c>
      <c r="B585" s="1523" t="s">
        <v>1473</v>
      </c>
      <c r="C585" s="1505" t="s">
        <v>1032</v>
      </c>
      <c r="E585" s="1506"/>
    </row>
    <row r="586" spans="1:5" ht="18.75" thickBot="1">
      <c r="A586" s="1500" t="s">
        <v>773</v>
      </c>
      <c r="B586" s="1530" t="s">
        <v>1474</v>
      </c>
      <c r="C586" s="1505" t="s">
        <v>1032</v>
      </c>
      <c r="E586" s="1506"/>
    </row>
    <row r="587" spans="1:5" ht="18.75">
      <c r="A587" s="1500" t="s">
        <v>774</v>
      </c>
      <c r="B587" s="1522" t="s">
        <v>1475</v>
      </c>
      <c r="C587" s="1505" t="s">
        <v>1032</v>
      </c>
      <c r="E587" s="1506"/>
    </row>
    <row r="588" spans="1:5" ht="18.75">
      <c r="A588" s="1500" t="s">
        <v>775</v>
      </c>
      <c r="B588" s="1523" t="s">
        <v>1476</v>
      </c>
      <c r="C588" s="1505" t="s">
        <v>1032</v>
      </c>
      <c r="E588" s="1506"/>
    </row>
    <row r="589" spans="1:5" ht="18.75">
      <c r="A589" s="1500" t="s">
        <v>776</v>
      </c>
      <c r="B589" s="1523" t="s">
        <v>1477</v>
      </c>
      <c r="C589" s="1505" t="s">
        <v>1032</v>
      </c>
      <c r="E589" s="1506"/>
    </row>
    <row r="590" spans="1:5" ht="18.75">
      <c r="A590" s="1500" t="s">
        <v>777</v>
      </c>
      <c r="B590" s="1523" t="s">
        <v>1478</v>
      </c>
      <c r="C590" s="1505" t="s">
        <v>1032</v>
      </c>
      <c r="E590" s="1506"/>
    </row>
    <row r="591" spans="1:5" ht="19.5">
      <c r="A591" s="1500" t="s">
        <v>778</v>
      </c>
      <c r="B591" s="1524" t="s">
        <v>1479</v>
      </c>
      <c r="C591" s="1505" t="s">
        <v>1032</v>
      </c>
      <c r="E591" s="1506"/>
    </row>
    <row r="592" spans="1:5" ht="18.75">
      <c r="A592" s="1500" t="s">
        <v>779</v>
      </c>
      <c r="B592" s="1523" t="s">
        <v>1480</v>
      </c>
      <c r="C592" s="1505" t="s">
        <v>1032</v>
      </c>
      <c r="E592" s="1506"/>
    </row>
    <row r="593" spans="1:5" ht="19.5" thickBot="1">
      <c r="A593" s="1500" t="s">
        <v>780</v>
      </c>
      <c r="B593" s="1526" t="s">
        <v>1481</v>
      </c>
      <c r="C593" s="1505" t="s">
        <v>1032</v>
      </c>
      <c r="E593" s="1506"/>
    </row>
    <row r="594" spans="1:5" ht="18.75">
      <c r="A594" s="1500" t="s">
        <v>781</v>
      </c>
      <c r="B594" s="1522" t="s">
        <v>1482</v>
      </c>
      <c r="C594" s="1505" t="s">
        <v>1032</v>
      </c>
      <c r="E594" s="1506"/>
    </row>
    <row r="595" spans="1:5" ht="18.75">
      <c r="A595" s="1500" t="s">
        <v>782</v>
      </c>
      <c r="B595" s="1523" t="s">
        <v>1341</v>
      </c>
      <c r="C595" s="1505" t="s">
        <v>1032</v>
      </c>
      <c r="E595" s="1506"/>
    </row>
    <row r="596" spans="1:5" ht="18.75">
      <c r="A596" s="1500" t="s">
        <v>783</v>
      </c>
      <c r="B596" s="1523" t="s">
        <v>1483</v>
      </c>
      <c r="C596" s="1505" t="s">
        <v>1032</v>
      </c>
      <c r="E596" s="1506"/>
    </row>
    <row r="597" spans="1:5" ht="18.75">
      <c r="A597" s="1500" t="s">
        <v>784</v>
      </c>
      <c r="B597" s="1523" t="s">
        <v>1484</v>
      </c>
      <c r="C597" s="1505" t="s">
        <v>1032</v>
      </c>
      <c r="E597" s="1506"/>
    </row>
    <row r="598" spans="1:5" ht="18.75">
      <c r="A598" s="1500" t="s">
        <v>785</v>
      </c>
      <c r="B598" s="1523" t="s">
        <v>1485</v>
      </c>
      <c r="C598" s="1505" t="s">
        <v>1032</v>
      </c>
      <c r="E598" s="1506"/>
    </row>
    <row r="599" spans="1:5" ht="19.5">
      <c r="A599" s="1500" t="s">
        <v>786</v>
      </c>
      <c r="B599" s="1524" t="s">
        <v>1486</v>
      </c>
      <c r="C599" s="1505" t="s">
        <v>1032</v>
      </c>
      <c r="E599" s="1506"/>
    </row>
    <row r="600" spans="1:5" ht="18.75">
      <c r="A600" s="1500" t="s">
        <v>787</v>
      </c>
      <c r="B600" s="1523" t="s">
        <v>1487</v>
      </c>
      <c r="C600" s="1505" t="s">
        <v>1032</v>
      </c>
      <c r="E600" s="1506"/>
    </row>
    <row r="601" spans="1:5" ht="19.5" thickBot="1">
      <c r="A601" s="1500" t="s">
        <v>788</v>
      </c>
      <c r="B601" s="1526" t="s">
        <v>1488</v>
      </c>
      <c r="C601" s="1505" t="s">
        <v>1032</v>
      </c>
      <c r="E601" s="1506"/>
    </row>
    <row r="602" spans="1:5" ht="18.75">
      <c r="A602" s="1500" t="s">
        <v>789</v>
      </c>
      <c r="B602" s="1522" t="s">
        <v>1489</v>
      </c>
      <c r="C602" s="1505" t="s">
        <v>1032</v>
      </c>
      <c r="E602" s="1506"/>
    </row>
    <row r="603" spans="1:5" ht="18.75">
      <c r="A603" s="1500" t="s">
        <v>790</v>
      </c>
      <c r="B603" s="1523" t="s">
        <v>1490</v>
      </c>
      <c r="C603" s="1505" t="s">
        <v>1032</v>
      </c>
      <c r="E603" s="1506"/>
    </row>
    <row r="604" spans="1:5" ht="18.75">
      <c r="A604" s="1500" t="s">
        <v>791</v>
      </c>
      <c r="B604" s="1523" t="s">
        <v>1491</v>
      </c>
      <c r="C604" s="1505" t="s">
        <v>1032</v>
      </c>
      <c r="E604" s="1506"/>
    </row>
    <row r="605" spans="1:5" ht="18.75">
      <c r="A605" s="1500" t="s">
        <v>792</v>
      </c>
      <c r="B605" s="1523" t="s">
        <v>1492</v>
      </c>
      <c r="C605" s="1505" t="s">
        <v>1032</v>
      </c>
      <c r="E605" s="1506"/>
    </row>
    <row r="606" spans="1:5" ht="19.5">
      <c r="A606" s="1500" t="s">
        <v>793</v>
      </c>
      <c r="B606" s="1524" t="s">
        <v>1493</v>
      </c>
      <c r="C606" s="1505" t="s">
        <v>1032</v>
      </c>
      <c r="E606" s="1506"/>
    </row>
    <row r="607" spans="1:5" ht="18.75">
      <c r="A607" s="1500" t="s">
        <v>794</v>
      </c>
      <c r="B607" s="1523" t="s">
        <v>1494</v>
      </c>
      <c r="C607" s="1505" t="s">
        <v>1032</v>
      </c>
      <c r="E607" s="1506"/>
    </row>
    <row r="608" spans="1:5" ht="19.5" thickBot="1">
      <c r="A608" s="1500" t="s">
        <v>795</v>
      </c>
      <c r="B608" s="1526" t="s">
        <v>1495</v>
      </c>
      <c r="C608" s="1505" t="s">
        <v>1032</v>
      </c>
      <c r="E608" s="1506"/>
    </row>
    <row r="609" spans="1:5" ht="18.75">
      <c r="A609" s="1500" t="s">
        <v>796</v>
      </c>
      <c r="B609" s="1522" t="s">
        <v>1496</v>
      </c>
      <c r="C609" s="1505" t="s">
        <v>1032</v>
      </c>
      <c r="E609" s="1506"/>
    </row>
    <row r="610" spans="1:5" ht="18.75">
      <c r="A610" s="1500" t="s">
        <v>797</v>
      </c>
      <c r="B610" s="1523" t="s">
        <v>1497</v>
      </c>
      <c r="C610" s="1505" t="s">
        <v>1032</v>
      </c>
      <c r="E610" s="1506"/>
    </row>
    <row r="611" spans="1:5" ht="19.5">
      <c r="A611" s="1500" t="s">
        <v>798</v>
      </c>
      <c r="B611" s="1524" t="s">
        <v>1498</v>
      </c>
      <c r="C611" s="1505" t="s">
        <v>1032</v>
      </c>
      <c r="E611" s="1506"/>
    </row>
    <row r="612" spans="1:5" ht="19.5" thickBot="1">
      <c r="A612" s="1500" t="s">
        <v>799</v>
      </c>
      <c r="B612" s="1526" t="s">
        <v>1499</v>
      </c>
      <c r="C612" s="1505" t="s">
        <v>1032</v>
      </c>
      <c r="E612" s="1506"/>
    </row>
    <row r="613" spans="1:5" ht="18.75">
      <c r="A613" s="1500" t="s">
        <v>800</v>
      </c>
      <c r="B613" s="1522" t="s">
        <v>1500</v>
      </c>
      <c r="C613" s="1505" t="s">
        <v>1032</v>
      </c>
      <c r="E613" s="1506"/>
    </row>
    <row r="614" spans="1:5" ht="18.75">
      <c r="A614" s="1500" t="s">
        <v>801</v>
      </c>
      <c r="B614" s="1523" t="s">
        <v>1501</v>
      </c>
      <c r="C614" s="1505" t="s">
        <v>1032</v>
      </c>
      <c r="E614" s="1506"/>
    </row>
    <row r="615" spans="1:5" ht="18.75">
      <c r="A615" s="1500" t="s">
        <v>802</v>
      </c>
      <c r="B615" s="1523" t="s">
        <v>1502</v>
      </c>
      <c r="C615" s="1505" t="s">
        <v>1032</v>
      </c>
      <c r="E615" s="1506"/>
    </row>
    <row r="616" spans="1:5" ht="18.75">
      <c r="A616" s="1500" t="s">
        <v>803</v>
      </c>
      <c r="B616" s="1523" t="s">
        <v>1503</v>
      </c>
      <c r="C616" s="1505" t="s">
        <v>1032</v>
      </c>
      <c r="E616" s="1506"/>
    </row>
    <row r="617" spans="1:5" ht="18.75">
      <c r="A617" s="1500" t="s">
        <v>804</v>
      </c>
      <c r="B617" s="1523" t="s">
        <v>1504</v>
      </c>
      <c r="C617" s="1505" t="s">
        <v>1032</v>
      </c>
      <c r="E617" s="1506"/>
    </row>
    <row r="618" spans="1:5" ht="18.75">
      <c r="A618" s="1500" t="s">
        <v>805</v>
      </c>
      <c r="B618" s="1523" t="s">
        <v>1505</v>
      </c>
      <c r="C618" s="1505" t="s">
        <v>1032</v>
      </c>
      <c r="E618" s="1506"/>
    </row>
    <row r="619" spans="1:5" ht="18.75">
      <c r="A619" s="1500" t="s">
        <v>806</v>
      </c>
      <c r="B619" s="1523" t="s">
        <v>1506</v>
      </c>
      <c r="C619" s="1505" t="s">
        <v>1032</v>
      </c>
      <c r="E619" s="1506"/>
    </row>
    <row r="620" spans="1:5" ht="18.75">
      <c r="A620" s="1500" t="s">
        <v>807</v>
      </c>
      <c r="B620" s="1523" t="s">
        <v>1507</v>
      </c>
      <c r="C620" s="1505" t="s">
        <v>1032</v>
      </c>
      <c r="E620" s="1506"/>
    </row>
    <row r="621" spans="1:5" ht="19.5">
      <c r="A621" s="1500" t="s">
        <v>808</v>
      </c>
      <c r="B621" s="1524" t="s">
        <v>1508</v>
      </c>
      <c r="C621" s="1505" t="s">
        <v>1032</v>
      </c>
      <c r="E621" s="1506"/>
    </row>
    <row r="622" spans="1:5" ht="19.5" thickBot="1">
      <c r="A622" s="1500" t="s">
        <v>809</v>
      </c>
      <c r="B622" s="1526" t="s">
        <v>1509</v>
      </c>
      <c r="C622" s="1505" t="s">
        <v>1032</v>
      </c>
      <c r="E622" s="1506"/>
    </row>
    <row r="623" spans="1:5" ht="18.75">
      <c r="A623" s="1500" t="s">
        <v>810</v>
      </c>
      <c r="B623" s="1522" t="s">
        <v>1167</v>
      </c>
      <c r="C623" s="1505" t="s">
        <v>1032</v>
      </c>
      <c r="E623" s="1506"/>
    </row>
    <row r="624" spans="1:5" ht="18.75">
      <c r="A624" s="1500" t="s">
        <v>811</v>
      </c>
      <c r="B624" s="1523" t="s">
        <v>1168</v>
      </c>
      <c r="C624" s="1505" t="s">
        <v>1032</v>
      </c>
      <c r="E624" s="1506"/>
    </row>
    <row r="625" spans="1:5" ht="18.75">
      <c r="A625" s="1500" t="s">
        <v>812</v>
      </c>
      <c r="B625" s="1523" t="s">
        <v>1169</v>
      </c>
      <c r="C625" s="1505" t="s">
        <v>1032</v>
      </c>
      <c r="E625" s="1506"/>
    </row>
    <row r="626" spans="1:5" ht="18.75">
      <c r="A626" s="1500" t="s">
        <v>813</v>
      </c>
      <c r="B626" s="1523" t="s">
        <v>1170</v>
      </c>
      <c r="C626" s="1505" t="s">
        <v>1032</v>
      </c>
      <c r="E626" s="1506"/>
    </row>
    <row r="627" spans="1:5" ht="18.75">
      <c r="A627" s="1500" t="s">
        <v>814</v>
      </c>
      <c r="B627" s="1523" t="s">
        <v>1171</v>
      </c>
      <c r="C627" s="1505" t="s">
        <v>1032</v>
      </c>
      <c r="E627" s="1506"/>
    </row>
    <row r="628" spans="1:5" ht="18.75">
      <c r="A628" s="1500" t="s">
        <v>815</v>
      </c>
      <c r="B628" s="1523" t="s">
        <v>1172</v>
      </c>
      <c r="C628" s="1505" t="s">
        <v>1032</v>
      </c>
      <c r="E628" s="1506"/>
    </row>
    <row r="629" spans="1:5" ht="18.75">
      <c r="A629" s="1500" t="s">
        <v>816</v>
      </c>
      <c r="B629" s="1523" t="s">
        <v>1173</v>
      </c>
      <c r="C629" s="1505" t="s">
        <v>1032</v>
      </c>
      <c r="E629" s="1506"/>
    </row>
    <row r="630" spans="1:5" ht="18.75">
      <c r="A630" s="1500" t="s">
        <v>817</v>
      </c>
      <c r="B630" s="1523" t="s">
        <v>1174</v>
      </c>
      <c r="C630" s="1505" t="s">
        <v>1032</v>
      </c>
      <c r="E630" s="1506"/>
    </row>
    <row r="631" spans="1:5" ht="18.75">
      <c r="A631" s="1500" t="s">
        <v>818</v>
      </c>
      <c r="B631" s="1523" t="s">
        <v>1784</v>
      </c>
      <c r="C631" s="1505" t="s">
        <v>1032</v>
      </c>
      <c r="E631" s="1506"/>
    </row>
    <row r="632" spans="1:5" ht="18.75">
      <c r="A632" s="1500" t="s">
        <v>819</v>
      </c>
      <c r="B632" s="1523" t="s">
        <v>1785</v>
      </c>
      <c r="C632" s="1505" t="s">
        <v>1032</v>
      </c>
      <c r="E632" s="1506"/>
    </row>
    <row r="633" spans="1:5" ht="18.75">
      <c r="A633" s="1500" t="s">
        <v>820</v>
      </c>
      <c r="B633" s="1523" t="s">
        <v>1786</v>
      </c>
      <c r="C633" s="1505" t="s">
        <v>1032</v>
      </c>
      <c r="E633" s="1506"/>
    </row>
    <row r="634" spans="1:5" ht="18.75">
      <c r="A634" s="1500" t="s">
        <v>821</v>
      </c>
      <c r="B634" s="1523" t="s">
        <v>1787</v>
      </c>
      <c r="C634" s="1505" t="s">
        <v>1032</v>
      </c>
      <c r="E634" s="1506"/>
    </row>
    <row r="635" spans="1:5" ht="18.75">
      <c r="A635" s="1500" t="s">
        <v>822</v>
      </c>
      <c r="B635" s="1523" t="s">
        <v>1788</v>
      </c>
      <c r="C635" s="1505" t="s">
        <v>1032</v>
      </c>
      <c r="E635" s="1506"/>
    </row>
    <row r="636" spans="1:5" ht="18.75">
      <c r="A636" s="1500" t="s">
        <v>823</v>
      </c>
      <c r="B636" s="1523" t="s">
        <v>1789</v>
      </c>
      <c r="C636" s="1505" t="s">
        <v>1032</v>
      </c>
      <c r="E636" s="1506"/>
    </row>
    <row r="637" spans="1:5" ht="18.75">
      <c r="A637" s="1500" t="s">
        <v>824</v>
      </c>
      <c r="B637" s="1523" t="s">
        <v>1790</v>
      </c>
      <c r="C637" s="1505" t="s">
        <v>1032</v>
      </c>
      <c r="E637" s="1506"/>
    </row>
    <row r="638" spans="1:5" ht="18.75">
      <c r="A638" s="1500" t="s">
        <v>825</v>
      </c>
      <c r="B638" s="1523" t="s">
        <v>1791</v>
      </c>
      <c r="C638" s="1505" t="s">
        <v>1032</v>
      </c>
      <c r="E638" s="1506"/>
    </row>
    <row r="639" spans="1:5" ht="18.75">
      <c r="A639" s="1500" t="s">
        <v>826</v>
      </c>
      <c r="B639" s="1523" t="s">
        <v>1792</v>
      </c>
      <c r="C639" s="1505" t="s">
        <v>1032</v>
      </c>
      <c r="E639" s="1506"/>
    </row>
    <row r="640" spans="1:5" ht="18.75">
      <c r="A640" s="1500" t="s">
        <v>827</v>
      </c>
      <c r="B640" s="1523" t="s">
        <v>1793</v>
      </c>
      <c r="C640" s="1505" t="s">
        <v>1032</v>
      </c>
      <c r="E640" s="1506"/>
    </row>
    <row r="641" spans="1:5" ht="18.75">
      <c r="A641" s="1500" t="s">
        <v>828</v>
      </c>
      <c r="B641" s="1523" t="s">
        <v>1794</v>
      </c>
      <c r="C641" s="1505" t="s">
        <v>1032</v>
      </c>
      <c r="E641" s="1506"/>
    </row>
    <row r="642" spans="1:5" ht="18.75">
      <c r="A642" s="1500" t="s">
        <v>829</v>
      </c>
      <c r="B642" s="1523" t="s">
        <v>1795</v>
      </c>
      <c r="C642" s="1505" t="s">
        <v>1032</v>
      </c>
      <c r="E642" s="1506"/>
    </row>
    <row r="643" spans="1:5" ht="18.75">
      <c r="A643" s="1500" t="s">
        <v>830</v>
      </c>
      <c r="B643" s="1523" t="s">
        <v>1796</v>
      </c>
      <c r="C643" s="1505" t="s">
        <v>1032</v>
      </c>
      <c r="E643" s="1506"/>
    </row>
    <row r="644" spans="1:5" ht="18.75">
      <c r="A644" s="1500" t="s">
        <v>831</v>
      </c>
      <c r="B644" s="1523" t="s">
        <v>1797</v>
      </c>
      <c r="C644" s="1505" t="s">
        <v>1032</v>
      </c>
      <c r="E644" s="1506"/>
    </row>
    <row r="645" spans="1:5" ht="18.75">
      <c r="A645" s="1500" t="s">
        <v>832</v>
      </c>
      <c r="B645" s="1523" t="s">
        <v>1798</v>
      </c>
      <c r="C645" s="1505" t="s">
        <v>1032</v>
      </c>
      <c r="E645" s="1506"/>
    </row>
    <row r="646" spans="1:5" ht="18.75">
      <c r="A646" s="1500" t="s">
        <v>833</v>
      </c>
      <c r="B646" s="1523" t="s">
        <v>1799</v>
      </c>
      <c r="C646" s="1505" t="s">
        <v>1032</v>
      </c>
      <c r="E646" s="1506"/>
    </row>
    <row r="647" spans="1:5" ht="20.25" thickBot="1">
      <c r="A647" s="1500" t="s">
        <v>834</v>
      </c>
      <c r="B647" s="1531" t="s">
        <v>1800</v>
      </c>
      <c r="C647" s="1505" t="s">
        <v>1032</v>
      </c>
      <c r="E647" s="1506"/>
    </row>
    <row r="648" spans="1:5" ht="18.75">
      <c r="A648" s="1500" t="s">
        <v>835</v>
      </c>
      <c r="B648" s="1522" t="s">
        <v>1510</v>
      </c>
      <c r="C648" s="1505" t="s">
        <v>1032</v>
      </c>
      <c r="E648" s="1506"/>
    </row>
    <row r="649" spans="1:5" ht="18.75">
      <c r="A649" s="1500" t="s">
        <v>836</v>
      </c>
      <c r="B649" s="1523" t="s">
        <v>1511</v>
      </c>
      <c r="C649" s="1505" t="s">
        <v>1032</v>
      </c>
      <c r="E649" s="1506"/>
    </row>
    <row r="650" spans="1:5" ht="18.75">
      <c r="A650" s="1500" t="s">
        <v>837</v>
      </c>
      <c r="B650" s="1523" t="s">
        <v>1512</v>
      </c>
      <c r="C650" s="1505" t="s">
        <v>1032</v>
      </c>
      <c r="E650" s="1506"/>
    </row>
    <row r="651" spans="1:5" ht="18.75">
      <c r="A651" s="1500" t="s">
        <v>838</v>
      </c>
      <c r="B651" s="1523" t="s">
        <v>1513</v>
      </c>
      <c r="C651" s="1505" t="s">
        <v>1032</v>
      </c>
      <c r="E651" s="1506"/>
    </row>
    <row r="652" spans="1:5" ht="18.75">
      <c r="A652" s="1500" t="s">
        <v>839</v>
      </c>
      <c r="B652" s="1523" t="s">
        <v>1514</v>
      </c>
      <c r="C652" s="1505" t="s">
        <v>1032</v>
      </c>
      <c r="E652" s="1506"/>
    </row>
    <row r="653" spans="1:5" ht="18.75">
      <c r="A653" s="1500" t="s">
        <v>840</v>
      </c>
      <c r="B653" s="1523" t="s">
        <v>1515</v>
      </c>
      <c r="C653" s="1505" t="s">
        <v>1032</v>
      </c>
      <c r="E653" s="1506"/>
    </row>
    <row r="654" spans="1:5" ht="18.75">
      <c r="A654" s="1500" t="s">
        <v>841</v>
      </c>
      <c r="B654" s="1523" t="s">
        <v>1516</v>
      </c>
      <c r="C654" s="1505" t="s">
        <v>1032</v>
      </c>
      <c r="E654" s="1506"/>
    </row>
    <row r="655" spans="1:5" ht="18.75">
      <c r="A655" s="1500" t="s">
        <v>842</v>
      </c>
      <c r="B655" s="1523" t="s">
        <v>1517</v>
      </c>
      <c r="C655" s="1505" t="s">
        <v>1032</v>
      </c>
      <c r="E655" s="1506"/>
    </row>
    <row r="656" spans="1:5" ht="18.75">
      <c r="A656" s="1500" t="s">
        <v>843</v>
      </c>
      <c r="B656" s="1523" t="s">
        <v>1518</v>
      </c>
      <c r="C656" s="1505" t="s">
        <v>1032</v>
      </c>
      <c r="E656" s="1506"/>
    </row>
    <row r="657" spans="1:5" ht="18.75">
      <c r="A657" s="1500" t="s">
        <v>844</v>
      </c>
      <c r="B657" s="1523" t="s">
        <v>1519</v>
      </c>
      <c r="C657" s="1505" t="s">
        <v>1032</v>
      </c>
      <c r="E657" s="1506"/>
    </row>
    <row r="658" spans="1:5" ht="18.75">
      <c r="A658" s="1500" t="s">
        <v>845</v>
      </c>
      <c r="B658" s="1523" t="s">
        <v>1520</v>
      </c>
      <c r="C658" s="1505" t="s">
        <v>1032</v>
      </c>
      <c r="E658" s="1506"/>
    </row>
    <row r="659" spans="1:5" ht="18.75">
      <c r="A659" s="1500" t="s">
        <v>846</v>
      </c>
      <c r="B659" s="1523" t="s">
        <v>1521</v>
      </c>
      <c r="C659" s="1505" t="s">
        <v>1032</v>
      </c>
      <c r="E659" s="1506"/>
    </row>
    <row r="660" spans="1:5" ht="18.75">
      <c r="A660" s="1500" t="s">
        <v>847</v>
      </c>
      <c r="B660" s="1523" t="s">
        <v>1522</v>
      </c>
      <c r="C660" s="1505" t="s">
        <v>1032</v>
      </c>
      <c r="E660" s="1506"/>
    </row>
    <row r="661" spans="1:5" ht="18.75">
      <c r="A661" s="1500" t="s">
        <v>848</v>
      </c>
      <c r="B661" s="1523" t="s">
        <v>1523</v>
      </c>
      <c r="C661" s="1505" t="s">
        <v>1032</v>
      </c>
      <c r="E661" s="1506"/>
    </row>
    <row r="662" spans="1:5" ht="18.75">
      <c r="A662" s="1500" t="s">
        <v>849</v>
      </c>
      <c r="B662" s="1523" t="s">
        <v>1524</v>
      </c>
      <c r="C662" s="1505" t="s">
        <v>1032</v>
      </c>
      <c r="E662" s="1506"/>
    </row>
    <row r="663" spans="1:5" ht="18.75">
      <c r="A663" s="1500" t="s">
        <v>850</v>
      </c>
      <c r="B663" s="1523" t="s">
        <v>1525</v>
      </c>
      <c r="C663" s="1505" t="s">
        <v>1032</v>
      </c>
      <c r="E663" s="1506"/>
    </row>
    <row r="664" spans="1:5" ht="18.75">
      <c r="A664" s="1500" t="s">
        <v>851</v>
      </c>
      <c r="B664" s="1523" t="s">
        <v>1526</v>
      </c>
      <c r="C664" s="1505" t="s">
        <v>1032</v>
      </c>
      <c r="E664" s="1506"/>
    </row>
    <row r="665" spans="1:5" ht="18.75">
      <c r="A665" s="1500" t="s">
        <v>852</v>
      </c>
      <c r="B665" s="1523" t="s">
        <v>1527</v>
      </c>
      <c r="C665" s="1505" t="s">
        <v>1032</v>
      </c>
      <c r="E665" s="1506"/>
    </row>
    <row r="666" spans="1:5" ht="18.75">
      <c r="A666" s="1500" t="s">
        <v>853</v>
      </c>
      <c r="B666" s="1523" t="s">
        <v>1528</v>
      </c>
      <c r="C666" s="1505" t="s">
        <v>1032</v>
      </c>
      <c r="E666" s="1506"/>
    </row>
    <row r="667" spans="1:5" ht="18.75">
      <c r="A667" s="1500" t="s">
        <v>1234</v>
      </c>
      <c r="B667" s="1523" t="s">
        <v>1529</v>
      </c>
      <c r="C667" s="1505" t="s">
        <v>1032</v>
      </c>
      <c r="E667" s="1506"/>
    </row>
    <row r="668" spans="1:5" ht="18.75">
      <c r="A668" s="1500" t="s">
        <v>1235</v>
      </c>
      <c r="B668" s="1523" t="s">
        <v>1530</v>
      </c>
      <c r="C668" s="1505" t="s">
        <v>1032</v>
      </c>
      <c r="E668" s="1506"/>
    </row>
    <row r="669" spans="1:5" ht="19.5" thickBot="1">
      <c r="A669" s="1500" t="s">
        <v>1236</v>
      </c>
      <c r="B669" s="1526" t="s">
        <v>1531</v>
      </c>
      <c r="C669" s="1505" t="s">
        <v>1032</v>
      </c>
      <c r="E669" s="1506"/>
    </row>
    <row r="670" spans="1:5" ht="18.75">
      <c r="A670" s="1500" t="s">
        <v>1237</v>
      </c>
      <c r="B670" s="1522" t="s">
        <v>1532</v>
      </c>
      <c r="C670" s="1505" t="s">
        <v>1032</v>
      </c>
      <c r="E670" s="1506"/>
    </row>
    <row r="671" spans="1:5" ht="18.75">
      <c r="A671" s="1500" t="s">
        <v>1238</v>
      </c>
      <c r="B671" s="1523" t="s">
        <v>1533</v>
      </c>
      <c r="C671" s="1505" t="s">
        <v>1032</v>
      </c>
      <c r="E671" s="1506"/>
    </row>
    <row r="672" spans="1:5" ht="18.75">
      <c r="A672" s="1500" t="s">
        <v>1239</v>
      </c>
      <c r="B672" s="1523" t="s">
        <v>1534</v>
      </c>
      <c r="C672" s="1505" t="s">
        <v>1032</v>
      </c>
      <c r="E672" s="1506"/>
    </row>
    <row r="673" spans="1:5" ht="18.75">
      <c r="A673" s="1500" t="s">
        <v>1240</v>
      </c>
      <c r="B673" s="1523" t="s">
        <v>1535</v>
      </c>
      <c r="C673" s="1505" t="s">
        <v>1032</v>
      </c>
      <c r="E673" s="1506"/>
    </row>
    <row r="674" spans="1:5" ht="18.75">
      <c r="A674" s="1500" t="s">
        <v>1241</v>
      </c>
      <c r="B674" s="1523" t="s">
        <v>1536</v>
      </c>
      <c r="C674" s="1505" t="s">
        <v>1032</v>
      </c>
      <c r="E674" s="1506"/>
    </row>
    <row r="675" spans="1:5" ht="18.75">
      <c r="A675" s="1500" t="s">
        <v>1242</v>
      </c>
      <c r="B675" s="1523" t="s">
        <v>1537</v>
      </c>
      <c r="C675" s="1505" t="s">
        <v>1032</v>
      </c>
      <c r="E675" s="1506"/>
    </row>
    <row r="676" spans="1:5" ht="18.75">
      <c r="A676" s="1500" t="s">
        <v>1243</v>
      </c>
      <c r="B676" s="1523" t="s">
        <v>1538</v>
      </c>
      <c r="C676" s="1505" t="s">
        <v>1032</v>
      </c>
      <c r="E676" s="1506"/>
    </row>
    <row r="677" spans="1:5" ht="18.75">
      <c r="A677" s="1500" t="s">
        <v>1244</v>
      </c>
      <c r="B677" s="1523" t="s">
        <v>1539</v>
      </c>
      <c r="C677" s="1505" t="s">
        <v>1032</v>
      </c>
      <c r="E677" s="1506"/>
    </row>
    <row r="678" spans="1:5" ht="18.75">
      <c r="A678" s="1500" t="s">
        <v>1245</v>
      </c>
      <c r="B678" s="1523" t="s">
        <v>1540</v>
      </c>
      <c r="C678" s="1505" t="s">
        <v>1032</v>
      </c>
      <c r="E678" s="1506"/>
    </row>
    <row r="679" spans="1:5" ht="19.5">
      <c r="A679" s="1500" t="s">
        <v>1246</v>
      </c>
      <c r="B679" s="1524" t="s">
        <v>1541</v>
      </c>
      <c r="C679" s="1505" t="s">
        <v>1032</v>
      </c>
      <c r="E679" s="1506"/>
    </row>
    <row r="680" spans="1:5" ht="19.5" thickBot="1">
      <c r="A680" s="1500" t="s">
        <v>1247</v>
      </c>
      <c r="B680" s="1526" t="s">
        <v>1542</v>
      </c>
      <c r="C680" s="1505" t="s">
        <v>1032</v>
      </c>
      <c r="E680" s="1506"/>
    </row>
    <row r="681" spans="1:5" ht="18.75">
      <c r="A681" s="1500" t="s">
        <v>1248</v>
      </c>
      <c r="B681" s="1522" t="s">
        <v>1543</v>
      </c>
      <c r="C681" s="1505" t="s">
        <v>1032</v>
      </c>
      <c r="E681" s="1506"/>
    </row>
    <row r="682" spans="1:5" ht="18.75">
      <c r="A682" s="1500" t="s">
        <v>1249</v>
      </c>
      <c r="B682" s="1523" t="s">
        <v>1544</v>
      </c>
      <c r="C682" s="1505" t="s">
        <v>1032</v>
      </c>
      <c r="E682" s="1506"/>
    </row>
    <row r="683" spans="1:5" ht="18.75">
      <c r="A683" s="1500" t="s">
        <v>1250</v>
      </c>
      <c r="B683" s="1523" t="s">
        <v>1545</v>
      </c>
      <c r="C683" s="1505" t="s">
        <v>1032</v>
      </c>
      <c r="E683" s="1506"/>
    </row>
    <row r="684" spans="1:5" ht="18.75">
      <c r="A684" s="1500" t="s">
        <v>1251</v>
      </c>
      <c r="B684" s="1523" t="s">
        <v>1546</v>
      </c>
      <c r="C684" s="1505" t="s">
        <v>1032</v>
      </c>
      <c r="E684" s="1506"/>
    </row>
    <row r="685" spans="1:5" ht="20.25" thickBot="1">
      <c r="A685" s="1500" t="s">
        <v>1252</v>
      </c>
      <c r="B685" s="1531" t="s">
        <v>1547</v>
      </c>
      <c r="C685" s="1505" t="s">
        <v>1032</v>
      </c>
      <c r="E685" s="1506"/>
    </row>
    <row r="686" spans="1:5" ht="18.75">
      <c r="A686" s="1500" t="s">
        <v>1253</v>
      </c>
      <c r="B686" s="1522" t="s">
        <v>1548</v>
      </c>
      <c r="C686" s="1505" t="s">
        <v>1032</v>
      </c>
      <c r="E686" s="1506"/>
    </row>
    <row r="687" spans="1:5" ht="18.75">
      <c r="A687" s="1500" t="s">
        <v>1254</v>
      </c>
      <c r="B687" s="1523" t="s">
        <v>1549</v>
      </c>
      <c r="C687" s="1505" t="s">
        <v>1032</v>
      </c>
      <c r="E687" s="1506"/>
    </row>
    <row r="688" spans="1:5" ht="18.75">
      <c r="A688" s="1500" t="s">
        <v>1255</v>
      </c>
      <c r="B688" s="1523" t="s">
        <v>1550</v>
      </c>
      <c r="C688" s="1505" t="s">
        <v>1032</v>
      </c>
      <c r="E688" s="1506"/>
    </row>
    <row r="689" spans="1:5" ht="18.75">
      <c r="A689" s="1500" t="s">
        <v>1256</v>
      </c>
      <c r="B689" s="1523" t="s">
        <v>1551</v>
      </c>
      <c r="C689" s="1505" t="s">
        <v>1032</v>
      </c>
      <c r="E689" s="1506"/>
    </row>
    <row r="690" spans="1:5" ht="18.75">
      <c r="A690" s="1500" t="s">
        <v>1257</v>
      </c>
      <c r="B690" s="1523" t="s">
        <v>1552</v>
      </c>
      <c r="C690" s="1505" t="s">
        <v>1032</v>
      </c>
      <c r="E690" s="1506"/>
    </row>
    <row r="691" spans="1:5" ht="18.75">
      <c r="A691" s="1500" t="s">
        <v>1258</v>
      </c>
      <c r="B691" s="1523" t="s">
        <v>1553</v>
      </c>
      <c r="C691" s="1505" t="s">
        <v>1032</v>
      </c>
      <c r="E691" s="1506"/>
    </row>
    <row r="692" spans="1:5" ht="18.75">
      <c r="A692" s="1500" t="s">
        <v>1259</v>
      </c>
      <c r="B692" s="1523" t="s">
        <v>1554</v>
      </c>
      <c r="C692" s="1505" t="s">
        <v>1032</v>
      </c>
      <c r="E692" s="1506"/>
    </row>
    <row r="693" spans="1:5" ht="18.75">
      <c r="A693" s="1500" t="s">
        <v>1260</v>
      </c>
      <c r="B693" s="1523" t="s">
        <v>1555</v>
      </c>
      <c r="C693" s="1505" t="s">
        <v>1032</v>
      </c>
      <c r="E693" s="1506"/>
    </row>
    <row r="694" spans="1:5" ht="18.75">
      <c r="A694" s="1500" t="s">
        <v>1261</v>
      </c>
      <c r="B694" s="1523" t="s">
        <v>1556</v>
      </c>
      <c r="C694" s="1505" t="s">
        <v>1032</v>
      </c>
      <c r="E694" s="1506"/>
    </row>
    <row r="695" spans="1:5" ht="18.75">
      <c r="A695" s="1500" t="s">
        <v>1262</v>
      </c>
      <c r="B695" s="1523" t="s">
        <v>1557</v>
      </c>
      <c r="C695" s="1505" t="s">
        <v>1032</v>
      </c>
      <c r="E695" s="1506"/>
    </row>
    <row r="696" spans="1:5" ht="20.25" thickBot="1">
      <c r="A696" s="1500" t="s">
        <v>1263</v>
      </c>
      <c r="B696" s="1531" t="s">
        <v>1558</v>
      </c>
      <c r="C696" s="1505" t="s">
        <v>1032</v>
      </c>
      <c r="E696" s="1506"/>
    </row>
    <row r="697" spans="1:5" ht="18.75">
      <c r="A697" s="1500" t="s">
        <v>1264</v>
      </c>
      <c r="B697" s="1522" t="s">
        <v>1559</v>
      </c>
      <c r="C697" s="1505" t="s">
        <v>1032</v>
      </c>
      <c r="E697" s="1506"/>
    </row>
    <row r="698" spans="1:5" ht="18.75">
      <c r="A698" s="1500" t="s">
        <v>1265</v>
      </c>
      <c r="B698" s="1523" t="s">
        <v>1560</v>
      </c>
      <c r="C698" s="1505" t="s">
        <v>1032</v>
      </c>
      <c r="E698" s="1506"/>
    </row>
    <row r="699" spans="1:5" ht="18.75">
      <c r="A699" s="1500" t="s">
        <v>1266</v>
      </c>
      <c r="B699" s="1523" t="s">
        <v>1561</v>
      </c>
      <c r="C699" s="1505" t="s">
        <v>1032</v>
      </c>
      <c r="E699" s="1506"/>
    </row>
    <row r="700" spans="1:5" ht="18.75">
      <c r="A700" s="1500" t="s">
        <v>1267</v>
      </c>
      <c r="B700" s="1523" t="s">
        <v>1562</v>
      </c>
      <c r="C700" s="1505" t="s">
        <v>1032</v>
      </c>
      <c r="E700" s="1506"/>
    </row>
    <row r="701" spans="1:5" ht="18.75">
      <c r="A701" s="1500" t="s">
        <v>1268</v>
      </c>
      <c r="B701" s="1523" t="s">
        <v>1563</v>
      </c>
      <c r="C701" s="1505" t="s">
        <v>1032</v>
      </c>
      <c r="E701" s="1506"/>
    </row>
    <row r="702" spans="1:5" ht="18.75">
      <c r="A702" s="1500" t="s">
        <v>1269</v>
      </c>
      <c r="B702" s="1523" t="s">
        <v>1564</v>
      </c>
      <c r="C702" s="1505" t="s">
        <v>1032</v>
      </c>
      <c r="E702" s="1506"/>
    </row>
    <row r="703" spans="1:5" ht="18.75">
      <c r="A703" s="1500" t="s">
        <v>1270</v>
      </c>
      <c r="B703" s="1523" t="s">
        <v>1565</v>
      </c>
      <c r="C703" s="1505" t="s">
        <v>1032</v>
      </c>
      <c r="E703" s="1506"/>
    </row>
    <row r="704" spans="1:5" ht="18.75">
      <c r="A704" s="1500" t="s">
        <v>1271</v>
      </c>
      <c r="B704" s="1523" t="s">
        <v>1566</v>
      </c>
      <c r="C704" s="1505" t="s">
        <v>1032</v>
      </c>
      <c r="E704" s="1506"/>
    </row>
    <row r="705" spans="1:5" ht="18.75">
      <c r="A705" s="1500" t="s">
        <v>1272</v>
      </c>
      <c r="B705" s="1523" t="s">
        <v>1567</v>
      </c>
      <c r="C705" s="1505" t="s">
        <v>1032</v>
      </c>
      <c r="E705" s="1506"/>
    </row>
    <row r="706" spans="1:5" ht="20.25" thickBot="1">
      <c r="A706" s="1500" t="s">
        <v>1273</v>
      </c>
      <c r="B706" s="1531" t="s">
        <v>1568</v>
      </c>
      <c r="C706" s="1505" t="s">
        <v>1032</v>
      </c>
      <c r="E706" s="1506"/>
    </row>
    <row r="707" spans="1:5" ht="18.75">
      <c r="A707" s="1500" t="s">
        <v>1274</v>
      </c>
      <c r="B707" s="1522" t="s">
        <v>1569</v>
      </c>
      <c r="C707" s="1505" t="s">
        <v>1032</v>
      </c>
      <c r="E707" s="1506"/>
    </row>
    <row r="708" spans="1:5" ht="18.75">
      <c r="A708" s="1500" t="s">
        <v>1275</v>
      </c>
      <c r="B708" s="1523" t="s">
        <v>1570</v>
      </c>
      <c r="C708" s="1505" t="s">
        <v>1032</v>
      </c>
      <c r="E708" s="1506"/>
    </row>
    <row r="709" spans="1:5" ht="18.75">
      <c r="A709" s="1500" t="s">
        <v>1276</v>
      </c>
      <c r="B709" s="1523" t="s">
        <v>1571</v>
      </c>
      <c r="C709" s="1505" t="s">
        <v>1032</v>
      </c>
      <c r="E709" s="1506"/>
    </row>
    <row r="710" spans="1:5" ht="18.75">
      <c r="A710" s="1500" t="s">
        <v>1277</v>
      </c>
      <c r="B710" s="1523" t="s">
        <v>1572</v>
      </c>
      <c r="C710" s="1505" t="s">
        <v>1032</v>
      </c>
      <c r="E710" s="1506"/>
    </row>
    <row r="711" spans="1:5" ht="20.25" thickBot="1">
      <c r="A711" s="1500" t="s">
        <v>1278</v>
      </c>
      <c r="B711" s="1531" t="s">
        <v>1573</v>
      </c>
      <c r="C711" s="1505" t="s">
        <v>1032</v>
      </c>
      <c r="E711" s="1506"/>
    </row>
    <row r="712" spans="1:5" ht="19.5">
      <c r="A712" s="1532"/>
      <c r="B712" s="1533"/>
      <c r="C712" s="1505"/>
      <c r="E712" s="1506"/>
    </row>
    <row r="713" spans="1:3" ht="14.25">
      <c r="A713" s="1534" t="s">
        <v>1828</v>
      </c>
      <c r="B713" s="1535" t="s">
        <v>1827</v>
      </c>
      <c r="C713" s="1534" t="s">
        <v>1828</v>
      </c>
    </row>
    <row r="714" spans="1:3" ht="14.25">
      <c r="A714" s="1536"/>
      <c r="B714" s="1537">
        <v>44227</v>
      </c>
      <c r="C714" s="1536" t="s">
        <v>1279</v>
      </c>
    </row>
    <row r="715" spans="1:3" ht="14.25">
      <c r="A715" s="1536"/>
      <c r="B715" s="1537">
        <v>44255</v>
      </c>
      <c r="C715" s="1536" t="s">
        <v>1280</v>
      </c>
    </row>
    <row r="716" spans="1:3" ht="14.25">
      <c r="A716" s="1536"/>
      <c r="B716" s="1537">
        <v>44286</v>
      </c>
      <c r="C716" s="1536" t="s">
        <v>1281</v>
      </c>
    </row>
    <row r="717" spans="1:3" ht="14.25">
      <c r="A717" s="1536"/>
      <c r="B717" s="1537">
        <v>44316</v>
      </c>
      <c r="C717" s="1536" t="s">
        <v>1282</v>
      </c>
    </row>
    <row r="718" spans="1:3" ht="14.25">
      <c r="A718" s="1536"/>
      <c r="B718" s="1537">
        <v>44347</v>
      </c>
      <c r="C718" s="1536" t="s">
        <v>1283</v>
      </c>
    </row>
    <row r="719" spans="1:3" ht="14.25">
      <c r="A719" s="1536"/>
      <c r="B719" s="1537">
        <v>44377</v>
      </c>
      <c r="C719" s="1536" t="s">
        <v>1284</v>
      </c>
    </row>
    <row r="720" spans="1:3" ht="14.25">
      <c r="A720" s="1536"/>
      <c r="B720" s="1537">
        <v>44408</v>
      </c>
      <c r="C720" s="1536" t="s">
        <v>1285</v>
      </c>
    </row>
    <row r="721" spans="1:3" ht="14.25">
      <c r="A721" s="1536"/>
      <c r="B721" s="1537">
        <v>44439</v>
      </c>
      <c r="C721" s="1536" t="s">
        <v>1286</v>
      </c>
    </row>
    <row r="722" spans="1:3" ht="14.25">
      <c r="A722" s="1536"/>
      <c r="B722" s="1537">
        <v>44469</v>
      </c>
      <c r="C722" s="1536" t="s">
        <v>1287</v>
      </c>
    </row>
    <row r="723" spans="1:3" ht="14.25">
      <c r="A723" s="1536"/>
      <c r="B723" s="1537">
        <v>44500</v>
      </c>
      <c r="C723" s="1536" t="s">
        <v>1288</v>
      </c>
    </row>
    <row r="724" spans="1:3" ht="14.25">
      <c r="A724" s="1536"/>
      <c r="B724" s="1537">
        <v>44530</v>
      </c>
      <c r="C724" s="1536" t="s">
        <v>1289</v>
      </c>
    </row>
    <row r="725" spans="1:3" ht="14.25">
      <c r="A725" s="1536"/>
      <c r="B725" s="1537">
        <v>44561</v>
      </c>
      <c r="C725" s="1536" t="s">
        <v>1290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1742</v>
      </c>
      <c r="B1" s="61">
        <v>137</v>
      </c>
      <c r="I1" s="61"/>
    </row>
    <row r="2" spans="1:9" ht="12.75">
      <c r="A2" s="61" t="s">
        <v>1743</v>
      </c>
      <c r="B2" s="61" t="s">
        <v>297</v>
      </c>
      <c r="I2" s="61"/>
    </row>
    <row r="3" spans="1:9" ht="12.75">
      <c r="A3" s="61" t="s">
        <v>1744</v>
      </c>
      <c r="B3" s="61" t="s">
        <v>295</v>
      </c>
      <c r="I3" s="61"/>
    </row>
    <row r="4" spans="1:9" ht="15.75">
      <c r="A4" s="61" t="s">
        <v>1745</v>
      </c>
      <c r="B4" s="61" t="s">
        <v>1638</v>
      </c>
      <c r="C4" s="66"/>
      <c r="I4" s="61"/>
    </row>
    <row r="5" spans="1:3" ht="31.5" customHeight="1">
      <c r="A5" s="61" t="s">
        <v>1746</v>
      </c>
      <c r="B5" s="78"/>
      <c r="C5" s="78"/>
    </row>
    <row r="6" spans="1:2" ht="12.75">
      <c r="A6" s="67"/>
      <c r="B6" s="68"/>
    </row>
    <row r="8" spans="2:9" ht="12.75">
      <c r="B8" s="61" t="s">
        <v>296</v>
      </c>
      <c r="I8" s="61"/>
    </row>
    <row r="9" ht="12.75">
      <c r="I9" s="61"/>
    </row>
    <row r="10" ht="12.75">
      <c r="I10" s="61"/>
    </row>
    <row r="11" spans="1:21" ht="18">
      <c r="A11" s="61" t="s">
        <v>1825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9"/>
      <c r="I14" s="1723">
        <f>$B$7</f>
        <v>0</v>
      </c>
      <c r="J14" s="1724"/>
      <c r="K14" s="17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80</v>
      </c>
      <c r="M15" s="405" t="s">
        <v>1869</v>
      </c>
      <c r="N15" s="237"/>
      <c r="O15" s="1323" t="s">
        <v>506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2">
        <f>$B$12</f>
        <v>0</v>
      </c>
      <c r="J19" s="1713"/>
      <c r="K19" s="1714"/>
      <c r="L19" s="409" t="s">
        <v>1924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1925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81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1747</v>
      </c>
      <c r="L23" s="1715" t="s">
        <v>1709</v>
      </c>
      <c r="M23" s="1716"/>
      <c r="N23" s="1716"/>
      <c r="O23" s="1717"/>
      <c r="P23" s="1718" t="s">
        <v>1710</v>
      </c>
      <c r="Q23" s="1719"/>
      <c r="R23" s="1719"/>
      <c r="S23" s="172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916</v>
      </c>
      <c r="J24" s="251" t="s">
        <v>82</v>
      </c>
      <c r="K24" s="252" t="s">
        <v>1748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1777</v>
      </c>
      <c r="L25" s="141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0" t="e">
        <f>VLOOKUP(K26,OP_LIST2,2,FALSE)</f>
        <v>#N/A</v>
      </c>
      <c r="K26" s="1417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614" t="s">
        <v>1708</v>
      </c>
      <c r="J27" s="1418">
        <f>VLOOKUP(K28,EBK_DEIN2,2,FALSE)</f>
        <v>0</v>
      </c>
      <c r="K27" s="1417" t="s">
        <v>1826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39">
        <f>+J27</f>
        <v>0</v>
      </c>
      <c r="K28" s="1412" t="s">
        <v>1226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5"/>
      <c r="J29" s="1413"/>
      <c r="K29" s="1416" t="s">
        <v>1749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1" t="s">
        <v>1778</v>
      </c>
      <c r="K30" s="172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1779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1780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6" t="s">
        <v>1781</v>
      </c>
      <c r="K33" s="170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1782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1783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210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211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212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08" t="s">
        <v>1045</v>
      </c>
      <c r="K39" s="170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1046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1943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1905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1047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1048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1907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1049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0" t="s">
        <v>1050</v>
      </c>
      <c r="K47" s="1711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6" t="s">
        <v>1051</v>
      </c>
      <c r="K48" s="170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1052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1053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1054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1055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1056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1057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1058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1059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1060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1061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1908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1062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1835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1063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1944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1155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1064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1" t="s">
        <v>1122</v>
      </c>
      <c r="K66" s="169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1945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1946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1947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1" t="s">
        <v>1756</v>
      </c>
      <c r="K70" s="169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1065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1066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1067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1068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1069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1" t="s">
        <v>1070</v>
      </c>
      <c r="K76" s="169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1156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1071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1" t="s">
        <v>1072</v>
      </c>
      <c r="K79" s="1698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4" t="s">
        <v>1073</v>
      </c>
      <c r="K80" s="1705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4" t="s">
        <v>1074</v>
      </c>
      <c r="K81" s="1705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4" t="s">
        <v>1295</v>
      </c>
      <c r="K82" s="1705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1" t="s">
        <v>1075</v>
      </c>
      <c r="K83" s="169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1587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1076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1077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1078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1079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1606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1080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1081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1637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1082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1750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1083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1292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1689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1" t="s">
        <v>1084</v>
      </c>
      <c r="K98" s="1698"/>
      <c r="L98" s="310">
        <f t="shared" si="18"/>
        <v>0</v>
      </c>
      <c r="M98" s="1430">
        <v>0</v>
      </c>
      <c r="N98" s="1431">
        <v>0</v>
      </c>
      <c r="O98" s="1432">
        <v>0</v>
      </c>
      <c r="P98" s="1430">
        <v>0</v>
      </c>
      <c r="Q98" s="1431">
        <v>0</v>
      </c>
      <c r="R98" s="143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1" t="s">
        <v>1085</v>
      </c>
      <c r="K99" s="1698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1" t="s">
        <v>1086</v>
      </c>
      <c r="K100" s="1698"/>
      <c r="L100" s="310">
        <f t="shared" si="18"/>
        <v>0</v>
      </c>
      <c r="M100" s="1431">
        <v>0</v>
      </c>
      <c r="N100" s="1431">
        <v>0</v>
      </c>
      <c r="O100" s="1432">
        <v>0</v>
      </c>
      <c r="P100" s="1562">
        <v>0</v>
      </c>
      <c r="Q100" s="1431">
        <v>0</v>
      </c>
      <c r="R100" s="143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1" t="s">
        <v>1087</v>
      </c>
      <c r="K101" s="169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1088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1089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1090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1091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1092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1093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1" t="s">
        <v>1296</v>
      </c>
      <c r="K108" s="169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1094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1095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1096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1" t="s">
        <v>1293</v>
      </c>
      <c r="K112" s="1698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1" t="s">
        <v>1294</v>
      </c>
      <c r="K113" s="1698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4" t="s">
        <v>1097</v>
      </c>
      <c r="K114" s="1705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1" t="s">
        <v>1123</v>
      </c>
      <c r="K115" s="169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1124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1125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9" t="s">
        <v>1098</v>
      </c>
      <c r="K118" s="1700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9" t="s">
        <v>1099</v>
      </c>
      <c r="K119" s="170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1100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1101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233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234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235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236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237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9" t="s">
        <v>238</v>
      </c>
      <c r="K127" s="170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1157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239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9" t="s">
        <v>1720</v>
      </c>
      <c r="K130" s="1700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1" t="s">
        <v>1721</v>
      </c>
      <c r="K131" s="169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1722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1723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1724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1725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2" t="s">
        <v>1948</v>
      </c>
      <c r="K136" s="1703"/>
      <c r="L136" s="310">
        <f>SUM(L137:L139)</f>
        <v>0</v>
      </c>
      <c r="M136" s="1430">
        <v>0</v>
      </c>
      <c r="N136" s="1430">
        <v>0</v>
      </c>
      <c r="O136" s="1430">
        <v>0</v>
      </c>
      <c r="P136" s="1430">
        <v>0</v>
      </c>
      <c r="Q136" s="1430">
        <v>0</v>
      </c>
      <c r="R136" s="143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1726</v>
      </c>
      <c r="L137" s="281">
        <f>M137+N137+O137</f>
        <v>0</v>
      </c>
      <c r="M137" s="1431">
        <v>0</v>
      </c>
      <c r="N137" s="1431">
        <v>0</v>
      </c>
      <c r="O137" s="1432">
        <v>0</v>
      </c>
      <c r="P137" s="1562">
        <v>0</v>
      </c>
      <c r="Q137" s="1431">
        <v>0</v>
      </c>
      <c r="R137" s="143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1727</v>
      </c>
      <c r="L138" s="314">
        <f>M138+N138+O138</f>
        <v>0</v>
      </c>
      <c r="M138" s="1431">
        <v>0</v>
      </c>
      <c r="N138" s="1431">
        <v>0</v>
      </c>
      <c r="O138" s="1432">
        <v>0</v>
      </c>
      <c r="P138" s="1562">
        <v>0</v>
      </c>
      <c r="Q138" s="1431">
        <v>0</v>
      </c>
      <c r="R138" s="143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1728</v>
      </c>
      <c r="L139" s="377">
        <f>M139+N139+O139</f>
        <v>0</v>
      </c>
      <c r="M139" s="1431">
        <v>0</v>
      </c>
      <c r="N139" s="1431">
        <v>0</v>
      </c>
      <c r="O139" s="1432">
        <v>0</v>
      </c>
      <c r="P139" s="1562">
        <v>0</v>
      </c>
      <c r="Q139" s="1431">
        <v>0</v>
      </c>
      <c r="R139" s="143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697" t="s">
        <v>1729</v>
      </c>
      <c r="K140" s="1698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7" t="s">
        <v>1729</v>
      </c>
      <c r="K141" s="1698"/>
      <c r="L141" s="310">
        <f>M141+N141+O141</f>
        <v>0</v>
      </c>
      <c r="M141" s="1389"/>
      <c r="N141" s="1390"/>
      <c r="O141" s="1391"/>
      <c r="P141" s="1420">
        <v>0</v>
      </c>
      <c r="Q141" s="1421">
        <v>0</v>
      </c>
      <c r="R141" s="1422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3"/>
      <c r="J145" s="392" t="s">
        <v>1775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974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99:K99"/>
    <mergeCell ref="J101:K101"/>
    <mergeCell ref="J108:K108"/>
    <mergeCell ref="J112:K112"/>
    <mergeCell ref="J113:K113"/>
    <mergeCell ref="J114:K114"/>
    <mergeCell ref="J48:K48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2021-08-12T05:42:00Z</cp:lastPrinted>
  <dcterms:created xsi:type="dcterms:W3CDTF">1997-12-10T11:54:07Z</dcterms:created>
  <dcterms:modified xsi:type="dcterms:W3CDTF">2021-09-13T10:59:29Z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