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K\Desktop\"/>
    </mc:Choice>
  </mc:AlternateContent>
  <bookViews>
    <workbookView xWindow="0" yWindow="0" windowWidth="28800" windowHeight="12345"/>
  </bookViews>
  <sheets>
    <sheet name="Лист1" sheetId="1" r:id="rId1"/>
    <sheet name="Лист2" sheetId="2" r:id="rId2"/>
  </sheets>
  <definedNames>
    <definedName name="_xlnm.Print_Area" localSheetId="0">Лист1!$A$1:$X$240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0" i="1" l="1"/>
  <c r="AF144" i="1"/>
  <c r="AC10" i="1"/>
  <c r="U12" i="1"/>
  <c r="D12" i="1"/>
  <c r="U112" i="1"/>
  <c r="U113" i="1"/>
  <c r="AE144" i="1"/>
  <c r="X183" i="1" l="1"/>
  <c r="W183" i="1"/>
  <c r="V183" i="1"/>
  <c r="U183" i="1"/>
  <c r="V171" i="1"/>
  <c r="X150" i="1"/>
  <c r="W150" i="1"/>
  <c r="V150" i="1"/>
  <c r="U150" i="1"/>
  <c r="X113" i="1"/>
  <c r="W113" i="1"/>
  <c r="V113" i="1"/>
  <c r="X12" i="1"/>
  <c r="W12" i="1"/>
  <c r="V12" i="1"/>
  <c r="T100" i="1"/>
  <c r="T99" i="1"/>
  <c r="T98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143" i="1"/>
  <c r="T144" i="1"/>
  <c r="T145" i="1"/>
  <c r="T151" i="1"/>
  <c r="T152" i="1"/>
  <c r="T153" i="1"/>
  <c r="T176" i="1"/>
  <c r="T177" i="1"/>
  <c r="T187" i="1"/>
  <c r="T227" i="1"/>
  <c r="T228" i="1"/>
  <c r="T229" i="1"/>
  <c r="T97" i="1"/>
  <c r="T113" i="1" l="1"/>
  <c r="T12" i="1"/>
  <c r="T186" i="1"/>
  <c r="U172" i="1" l="1"/>
  <c r="T172" i="1"/>
  <c r="T185" i="1"/>
  <c r="T184" i="1"/>
  <c r="T183" i="1" s="1"/>
  <c r="T178" i="1"/>
  <c r="U188" i="1"/>
  <c r="T189" i="1"/>
  <c r="T188" i="1" s="1"/>
  <c r="T171" i="1" l="1"/>
  <c r="T164" i="1" s="1"/>
  <c r="U171" i="1"/>
  <c r="C12" i="1"/>
  <c r="T226" i="1" l="1"/>
  <c r="T225" i="1" s="1"/>
  <c r="X225" i="1"/>
  <c r="W225" i="1"/>
  <c r="W149" i="1"/>
  <c r="T112" i="1"/>
  <c r="X149" i="1"/>
  <c r="X112" i="1"/>
  <c r="W112" i="1"/>
  <c r="W101" i="1" s="1"/>
  <c r="E150" i="1"/>
  <c r="V225" i="1"/>
  <c r="U225" i="1"/>
  <c r="X223" i="1"/>
  <c r="X222" i="1" s="1"/>
  <c r="W223" i="1"/>
  <c r="T223" i="1"/>
  <c r="T222" i="1" s="1"/>
  <c r="W222" i="1"/>
  <c r="X219" i="1"/>
  <c r="X218" i="1" s="1"/>
  <c r="X214" i="1" s="1"/>
  <c r="W219" i="1"/>
  <c r="T219" i="1"/>
  <c r="T218" i="1" s="1"/>
  <c r="W218" i="1"/>
  <c r="W216" i="1"/>
  <c r="T216" i="1"/>
  <c r="W215" i="1"/>
  <c r="T215" i="1"/>
  <c r="W208" i="1"/>
  <c r="T208" i="1"/>
  <c r="X206" i="1"/>
  <c r="X205" i="1" s="1"/>
  <c r="W206" i="1"/>
  <c r="T206" i="1"/>
  <c r="X202" i="1"/>
  <c r="W202" i="1"/>
  <c r="W199" i="1" s="1"/>
  <c r="T202" i="1"/>
  <c r="T199" i="1" s="1"/>
  <c r="X196" i="1"/>
  <c r="X195" i="1" s="1"/>
  <c r="W196" i="1"/>
  <c r="T196" i="1"/>
  <c r="T195" i="1" s="1"/>
  <c r="W195" i="1"/>
  <c r="X188" i="1"/>
  <c r="W188" i="1"/>
  <c r="W179" i="1"/>
  <c r="T179" i="1"/>
  <c r="X172" i="1"/>
  <c r="X171" i="1" s="1"/>
  <c r="W172" i="1"/>
  <c r="W171" i="1" s="1"/>
  <c r="U164" i="1"/>
  <c r="U10" i="1" s="1"/>
  <c r="V164" i="1"/>
  <c r="W169" i="1"/>
  <c r="T169" i="1"/>
  <c r="W168" i="1"/>
  <c r="T168" i="1"/>
  <c r="W166" i="1"/>
  <c r="T166" i="1"/>
  <c r="T165" i="1" s="1"/>
  <c r="W165" i="1"/>
  <c r="V149" i="1"/>
  <c r="U149" i="1"/>
  <c r="T150" i="1"/>
  <c r="T149" i="1" s="1"/>
  <c r="V112" i="1"/>
  <c r="V101" i="1" s="1"/>
  <c r="V103" i="1"/>
  <c r="V102" i="1" s="1"/>
  <c r="U103" i="1"/>
  <c r="T103" i="1"/>
  <c r="T102" i="1" s="1"/>
  <c r="U102" i="1"/>
  <c r="U101" i="1" s="1"/>
  <c r="X101" i="1" l="1"/>
  <c r="T214" i="1"/>
  <c r="W205" i="1"/>
  <c r="W164" i="1" s="1"/>
  <c r="T205" i="1"/>
  <c r="V10" i="1"/>
  <c r="X164" i="1"/>
  <c r="T101" i="1"/>
  <c r="W214" i="1"/>
  <c r="S225" i="1"/>
  <c r="R225" i="1"/>
  <c r="P225" i="1"/>
  <c r="P10" i="1" s="1"/>
  <c r="O225" i="1"/>
  <c r="N225" i="1"/>
  <c r="M225" i="1"/>
  <c r="L225" i="1"/>
  <c r="K225" i="1"/>
  <c r="J225" i="1"/>
  <c r="H225" i="1"/>
  <c r="H10" i="1" s="1"/>
  <c r="G225" i="1"/>
  <c r="F225" i="1"/>
  <c r="E225" i="1"/>
  <c r="D225" i="1"/>
  <c r="I229" i="1"/>
  <c r="Q229" i="1" s="1"/>
  <c r="I228" i="1"/>
  <c r="Q228" i="1" s="1"/>
  <c r="I227" i="1"/>
  <c r="Q227" i="1" s="1"/>
  <c r="I226" i="1"/>
  <c r="C226" i="1"/>
  <c r="X10" i="1" l="1"/>
  <c r="I225" i="1"/>
  <c r="W10" i="1"/>
  <c r="T10" i="1"/>
  <c r="T8" i="1" s="1"/>
  <c r="Q226" i="1"/>
  <c r="Q225" i="1" s="1"/>
  <c r="Q10" i="1" s="1"/>
  <c r="C225" i="1"/>
  <c r="C150" i="1"/>
  <c r="W8" i="1" l="1"/>
  <c r="R150" i="1"/>
  <c r="R12" i="1" l="1"/>
  <c r="S12" i="1"/>
  <c r="C143" i="1"/>
  <c r="R113" i="1"/>
  <c r="C113" i="1" l="1"/>
  <c r="R183" i="1" l="1"/>
  <c r="R172" i="1"/>
  <c r="S171" i="1"/>
  <c r="S164" i="1" s="1"/>
  <c r="S150" i="1"/>
  <c r="S149" i="1" s="1"/>
  <c r="R149" i="1"/>
  <c r="S113" i="1"/>
  <c r="R112" i="1"/>
  <c r="S112" i="1"/>
  <c r="S103" i="1"/>
  <c r="R103" i="1"/>
  <c r="S102" i="1"/>
  <c r="R102" i="1"/>
  <c r="S101" i="1" l="1"/>
  <c r="S10" i="1" s="1"/>
  <c r="R171" i="1"/>
  <c r="R164" i="1" s="1"/>
  <c r="R101" i="1"/>
  <c r="D183" i="1"/>
  <c r="C183" i="1"/>
  <c r="R10" i="1" l="1"/>
  <c r="R8" i="1" s="1"/>
  <c r="E12" i="1"/>
  <c r="E113" i="1"/>
  <c r="D113" i="1" l="1"/>
  <c r="P149" i="1" l="1"/>
  <c r="E171" i="1"/>
  <c r="E164" i="1" s="1"/>
  <c r="D172" i="1"/>
  <c r="D171" i="1" s="1"/>
  <c r="D164" i="1" s="1"/>
  <c r="C172" i="1"/>
  <c r="E149" i="1"/>
  <c r="D150" i="1"/>
  <c r="D149" i="1" s="1"/>
  <c r="E112" i="1"/>
  <c r="D112" i="1"/>
  <c r="E103" i="1"/>
  <c r="E102" i="1" s="1"/>
  <c r="D103" i="1"/>
  <c r="D102" i="1" s="1"/>
  <c r="C103" i="1"/>
  <c r="C102" i="1" s="1"/>
  <c r="Q9" i="1"/>
  <c r="Q11" i="1"/>
  <c r="F12" i="1"/>
  <c r="G12" i="1"/>
  <c r="J12" i="1"/>
  <c r="K12" i="1"/>
  <c r="L12" i="1"/>
  <c r="M12" i="1"/>
  <c r="N12" i="1"/>
  <c r="O12" i="1"/>
  <c r="I13" i="1"/>
  <c r="Q13" i="1" s="1"/>
  <c r="I14" i="1"/>
  <c r="Q14" i="1" s="1"/>
  <c r="I15" i="1"/>
  <c r="Q15" i="1" s="1"/>
  <c r="I16" i="1"/>
  <c r="Q16" i="1" s="1"/>
  <c r="I17" i="1"/>
  <c r="Q17" i="1" s="1"/>
  <c r="I18" i="1"/>
  <c r="Q18" i="1" s="1"/>
  <c r="I19" i="1"/>
  <c r="Q19" i="1" s="1"/>
  <c r="I20" i="1"/>
  <c r="Q20" i="1" s="1"/>
  <c r="I21" i="1"/>
  <c r="Q21" i="1" s="1"/>
  <c r="I22" i="1"/>
  <c r="Q22" i="1" s="1"/>
  <c r="I23" i="1"/>
  <c r="Q23" i="1" s="1"/>
  <c r="I25" i="1"/>
  <c r="Q25" i="1" s="1"/>
  <c r="I26" i="1"/>
  <c r="Q26" i="1" s="1"/>
  <c r="I27" i="1"/>
  <c r="Q27" i="1" s="1"/>
  <c r="I28" i="1"/>
  <c r="Q28" i="1" s="1"/>
  <c r="I29" i="1"/>
  <c r="Q29" i="1" s="1"/>
  <c r="I30" i="1"/>
  <c r="Q30" i="1" s="1"/>
  <c r="I31" i="1"/>
  <c r="Q31" i="1" s="1"/>
  <c r="I32" i="1"/>
  <c r="Q32" i="1" s="1"/>
  <c r="I33" i="1"/>
  <c r="Q33" i="1" s="1"/>
  <c r="I34" i="1"/>
  <c r="Q34" i="1" s="1"/>
  <c r="I35" i="1"/>
  <c r="Q35" i="1" s="1"/>
  <c r="I36" i="1"/>
  <c r="Q36" i="1" s="1"/>
  <c r="I37" i="1"/>
  <c r="Q37" i="1" s="1"/>
  <c r="I38" i="1"/>
  <c r="Q38" i="1" s="1"/>
  <c r="I39" i="1"/>
  <c r="Q39" i="1" s="1"/>
  <c r="I40" i="1"/>
  <c r="Q40" i="1" s="1"/>
  <c r="I41" i="1"/>
  <c r="Q41" i="1" s="1"/>
  <c r="I42" i="1"/>
  <c r="Q42" i="1" s="1"/>
  <c r="I43" i="1"/>
  <c r="Q43" i="1" s="1"/>
  <c r="I44" i="1"/>
  <c r="Q44" i="1" s="1"/>
  <c r="I50" i="1"/>
  <c r="Q50" i="1" s="1"/>
  <c r="I51" i="1"/>
  <c r="Q51" i="1" s="1"/>
  <c r="I52" i="1"/>
  <c r="Q52" i="1" s="1"/>
  <c r="I53" i="1"/>
  <c r="Q53" i="1" s="1"/>
  <c r="I54" i="1"/>
  <c r="Q54" i="1" s="1"/>
  <c r="L103" i="1"/>
  <c r="L102" i="1" s="1"/>
  <c r="M103" i="1"/>
  <c r="M102" i="1" s="1"/>
  <c r="N103" i="1"/>
  <c r="O103" i="1"/>
  <c r="O102" i="1" s="1"/>
  <c r="J106" i="1"/>
  <c r="K106" i="1"/>
  <c r="K105" i="1" s="1"/>
  <c r="L106" i="1"/>
  <c r="L105" i="1" s="1"/>
  <c r="M106" i="1"/>
  <c r="M105" i="1" s="1"/>
  <c r="N106" i="1"/>
  <c r="N105" i="1" s="1"/>
  <c r="O106" i="1"/>
  <c r="O105" i="1" s="1"/>
  <c r="J109" i="1"/>
  <c r="K109" i="1"/>
  <c r="K108" i="1" s="1"/>
  <c r="L109" i="1"/>
  <c r="L108" i="1" s="1"/>
  <c r="M109" i="1"/>
  <c r="M108" i="1" s="1"/>
  <c r="N109" i="1"/>
  <c r="N108" i="1" s="1"/>
  <c r="O109" i="1"/>
  <c r="O108" i="1" s="1"/>
  <c r="Q111" i="1"/>
  <c r="F113" i="1"/>
  <c r="F112" i="1" s="1"/>
  <c r="G113" i="1"/>
  <c r="G112" i="1" s="1"/>
  <c r="J113" i="1"/>
  <c r="J112" i="1" s="1"/>
  <c r="K113" i="1"/>
  <c r="K112" i="1" s="1"/>
  <c r="L113" i="1"/>
  <c r="L112" i="1" s="1"/>
  <c r="M113" i="1"/>
  <c r="M112" i="1" s="1"/>
  <c r="N113" i="1"/>
  <c r="N112" i="1" s="1"/>
  <c r="O113" i="1"/>
  <c r="O112" i="1" s="1"/>
  <c r="L147" i="1"/>
  <c r="L146" i="1" s="1"/>
  <c r="N147" i="1"/>
  <c r="N146" i="1" s="1"/>
  <c r="I146" i="1" s="1"/>
  <c r="F150" i="1"/>
  <c r="F149" i="1" s="1"/>
  <c r="G150" i="1"/>
  <c r="G149" i="1" s="1"/>
  <c r="J150" i="1"/>
  <c r="J149" i="1" s="1"/>
  <c r="K150" i="1"/>
  <c r="K149" i="1" s="1"/>
  <c r="L150" i="1"/>
  <c r="L149" i="1" s="1"/>
  <c r="M150" i="1"/>
  <c r="M149" i="1" s="1"/>
  <c r="N150" i="1"/>
  <c r="N149" i="1" s="1"/>
  <c r="O150" i="1"/>
  <c r="O149" i="1" s="1"/>
  <c r="F166" i="1"/>
  <c r="F165" i="1" s="1"/>
  <c r="J166" i="1"/>
  <c r="L166" i="1"/>
  <c r="L165" i="1" s="1"/>
  <c r="I167" i="1"/>
  <c r="Q167" i="1" s="1"/>
  <c r="F169" i="1"/>
  <c r="F168" i="1" s="1"/>
  <c r="J169" i="1"/>
  <c r="L169" i="1"/>
  <c r="L168" i="1" s="1"/>
  <c r="I170" i="1"/>
  <c r="Q170" i="1" s="1"/>
  <c r="F172" i="1"/>
  <c r="G172" i="1"/>
  <c r="J172" i="1"/>
  <c r="K172" i="1"/>
  <c r="L172" i="1"/>
  <c r="M172" i="1"/>
  <c r="N172" i="1"/>
  <c r="I177" i="1"/>
  <c r="Q177" i="1" s="1"/>
  <c r="F179" i="1"/>
  <c r="J179" i="1"/>
  <c r="I179" i="1" s="1"/>
  <c r="L179" i="1"/>
  <c r="I180" i="1"/>
  <c r="Q180" i="1" s="1"/>
  <c r="I181" i="1"/>
  <c r="Q181" i="1" s="1"/>
  <c r="F183" i="1"/>
  <c r="G183" i="1"/>
  <c r="J183" i="1"/>
  <c r="K183" i="1"/>
  <c r="L183" i="1"/>
  <c r="M183" i="1"/>
  <c r="N183" i="1"/>
  <c r="F188" i="1"/>
  <c r="G188" i="1"/>
  <c r="J188" i="1"/>
  <c r="I188" i="1" s="1"/>
  <c r="K188" i="1"/>
  <c r="L188" i="1"/>
  <c r="M188" i="1"/>
  <c r="Q188" i="1"/>
  <c r="I189" i="1"/>
  <c r="Q189" i="1" s="1"/>
  <c r="I190" i="1"/>
  <c r="Q190" i="1" s="1"/>
  <c r="F196" i="1"/>
  <c r="F195" i="1" s="1"/>
  <c r="G196" i="1"/>
  <c r="G195" i="1" s="1"/>
  <c r="J196" i="1"/>
  <c r="K196" i="1"/>
  <c r="K195" i="1" s="1"/>
  <c r="L196" i="1"/>
  <c r="M196" i="1"/>
  <c r="M195" i="1" s="1"/>
  <c r="N196" i="1"/>
  <c r="L199" i="1"/>
  <c r="N199" i="1"/>
  <c r="I201" i="1"/>
  <c r="Q201" i="1" s="1"/>
  <c r="F202" i="1"/>
  <c r="F199" i="1" s="1"/>
  <c r="G202" i="1"/>
  <c r="J202" i="1"/>
  <c r="J199" i="1" s="1"/>
  <c r="I199" i="1" s="1"/>
  <c r="K202" i="1"/>
  <c r="L202" i="1"/>
  <c r="M202" i="1"/>
  <c r="I203" i="1"/>
  <c r="Q203" i="1" s="1"/>
  <c r="I204" i="1"/>
  <c r="Q204" i="1" s="1"/>
  <c r="F206" i="1"/>
  <c r="G206" i="1"/>
  <c r="G205" i="1" s="1"/>
  <c r="J206" i="1"/>
  <c r="K206" i="1"/>
  <c r="L206" i="1"/>
  <c r="M206" i="1"/>
  <c r="N206" i="1"/>
  <c r="F208" i="1"/>
  <c r="J208" i="1"/>
  <c r="K208" i="1"/>
  <c r="L208" i="1"/>
  <c r="M208" i="1"/>
  <c r="N208" i="1"/>
  <c r="I211" i="1"/>
  <c r="Q211" i="1" s="1"/>
  <c r="J212" i="1"/>
  <c r="K212" i="1"/>
  <c r="L212" i="1"/>
  <c r="M212" i="1"/>
  <c r="N212" i="1"/>
  <c r="I214" i="1"/>
  <c r="Q214" i="1" s="1"/>
  <c r="I215" i="1"/>
  <c r="Q215" i="1" s="1"/>
  <c r="F216" i="1"/>
  <c r="F215" i="1" s="1"/>
  <c r="I216" i="1"/>
  <c r="Q216" i="1" s="1"/>
  <c r="I217" i="1"/>
  <c r="Q217" i="1" s="1"/>
  <c r="I218" i="1"/>
  <c r="Q218" i="1" s="1"/>
  <c r="F219" i="1"/>
  <c r="F218" i="1" s="1"/>
  <c r="G219" i="1"/>
  <c r="G218" i="1" s="1"/>
  <c r="G214" i="1" s="1"/>
  <c r="I219" i="1"/>
  <c r="Q219" i="1" s="1"/>
  <c r="I220" i="1"/>
  <c r="Q220" i="1" s="1"/>
  <c r="F223" i="1"/>
  <c r="F222" i="1" s="1"/>
  <c r="G223" i="1"/>
  <c r="G222" i="1" s="1"/>
  <c r="J223" i="1"/>
  <c r="K223" i="1"/>
  <c r="K222" i="1" s="1"/>
  <c r="L223" i="1"/>
  <c r="L222" i="1" s="1"/>
  <c r="M223" i="1"/>
  <c r="M222" i="1" s="1"/>
  <c r="N223" i="1"/>
  <c r="N222" i="1" s="1"/>
  <c r="I150" i="1" l="1"/>
  <c r="E101" i="1"/>
  <c r="E10" i="1" s="1"/>
  <c r="D101" i="1"/>
  <c r="I12" i="1"/>
  <c r="M205" i="1"/>
  <c r="I206" i="1"/>
  <c r="J195" i="1"/>
  <c r="M171" i="1"/>
  <c r="K171" i="1"/>
  <c r="N195" i="1"/>
  <c r="L195" i="1"/>
  <c r="I113" i="1"/>
  <c r="F101" i="1"/>
  <c r="G101" i="1"/>
  <c r="L101" i="1"/>
  <c r="K205" i="1"/>
  <c r="F205" i="1"/>
  <c r="I202" i="1"/>
  <c r="Q202" i="1" s="1"/>
  <c r="G171" i="1"/>
  <c r="N171" i="1"/>
  <c r="L171" i="1"/>
  <c r="F171" i="1"/>
  <c r="G164" i="1"/>
  <c r="I223" i="1"/>
  <c r="F214" i="1"/>
  <c r="I208" i="1"/>
  <c r="N205" i="1"/>
  <c r="L205" i="1"/>
  <c r="J205" i="1"/>
  <c r="I205" i="1" s="1"/>
  <c r="I172" i="1"/>
  <c r="I149" i="1"/>
  <c r="I147" i="1"/>
  <c r="K101" i="1"/>
  <c r="N102" i="1"/>
  <c r="I103" i="1"/>
  <c r="M101" i="1"/>
  <c r="J222" i="1"/>
  <c r="I222" i="1" s="1"/>
  <c r="I212" i="1"/>
  <c r="I196" i="1"/>
  <c r="I183" i="1"/>
  <c r="J171" i="1"/>
  <c r="J168" i="1"/>
  <c r="I168" i="1" s="1"/>
  <c r="Q168" i="1" s="1"/>
  <c r="I169" i="1"/>
  <c r="Q169" i="1" s="1"/>
  <c r="J165" i="1"/>
  <c r="I166" i="1"/>
  <c r="Q166" i="1" s="1"/>
  <c r="Q233" i="1"/>
  <c r="I112" i="1"/>
  <c r="J108" i="1"/>
  <c r="I108" i="1" s="1"/>
  <c r="I109" i="1"/>
  <c r="J105" i="1"/>
  <c r="I106" i="1"/>
  <c r="O101" i="1"/>
  <c r="O10" i="1" s="1"/>
  <c r="I195" i="1" l="1"/>
  <c r="F164" i="1"/>
  <c r="F10" i="1" s="1"/>
  <c r="F8" i="1" s="1"/>
  <c r="K164" i="1"/>
  <c r="K10" i="1" s="1"/>
  <c r="M164" i="1"/>
  <c r="M10" i="1" s="1"/>
  <c r="G10" i="1"/>
  <c r="D10" i="1"/>
  <c r="D8" i="1" s="1"/>
  <c r="I171" i="1"/>
  <c r="L164" i="1"/>
  <c r="N164" i="1"/>
  <c r="I105" i="1"/>
  <c r="J101" i="1"/>
  <c r="J164" i="1"/>
  <c r="I165" i="1"/>
  <c r="Q165" i="1" s="1"/>
  <c r="I102" i="1"/>
  <c r="N101" i="1"/>
  <c r="N10" i="1" s="1"/>
  <c r="I164" i="1" l="1"/>
  <c r="L10" i="1"/>
  <c r="L8" i="1" s="1"/>
  <c r="J10" i="1"/>
  <c r="J8" i="1" s="1"/>
  <c r="N8" i="1"/>
  <c r="I101" i="1"/>
  <c r="I10" i="1" l="1"/>
  <c r="I8" i="1" s="1"/>
  <c r="C112" i="1"/>
  <c r="C223" i="1"/>
  <c r="C222" i="1" s="1"/>
  <c r="C206" i="1"/>
  <c r="C196" i="1"/>
  <c r="C195" i="1" s="1"/>
  <c r="C208" i="1"/>
  <c r="C205" i="1" l="1"/>
  <c r="C171" i="1"/>
  <c r="C188" i="1" l="1"/>
  <c r="C179" i="1" l="1"/>
  <c r="C216" i="1"/>
  <c r="C215" i="1" l="1"/>
  <c r="C169" i="1"/>
  <c r="C168" i="1" l="1"/>
  <c r="C219" i="1" l="1"/>
  <c r="C166" i="1"/>
  <c r="C165" i="1" l="1"/>
  <c r="C218" i="1"/>
  <c r="C214" i="1" l="1"/>
  <c r="C202" i="1"/>
  <c r="C199" i="1" l="1"/>
  <c r="C149" i="1" l="1"/>
  <c r="C101" i="1" s="1"/>
  <c r="C164" i="1" l="1"/>
  <c r="C10" i="1" s="1"/>
  <c r="C8" i="1" l="1"/>
  <c r="U8" i="1"/>
</calcChain>
</file>

<file path=xl/sharedStrings.xml><?xml version="1.0" encoding="utf-8"?>
<sst xmlns="http://schemas.openxmlformats.org/spreadsheetml/2006/main" count="228" uniqueCount="159">
  <si>
    <t>Наименование и местонахождение на обектите</t>
  </si>
  <si>
    <t>Източник на финансиране</t>
  </si>
  <si>
    <t>10--30</t>
  </si>
  <si>
    <t>Текущ ремонт на социална и техническа инфраструктура</t>
  </si>
  <si>
    <t>Основен ремонт на дълготрайни материални активи</t>
  </si>
  <si>
    <t xml:space="preserve">    Функция 02: Отбрана и сигурност</t>
  </si>
  <si>
    <t xml:space="preserve">      Обекти</t>
  </si>
  <si>
    <t>Функция 08: Икономически дейности</t>
  </si>
  <si>
    <t>Икономически дейности и услуги</t>
  </si>
  <si>
    <t>Придобиване на дълготрайни материални активи</t>
  </si>
  <si>
    <t>изграждане на инфраструктурни обекти</t>
  </si>
  <si>
    <t>Функция 07: Почивно дело, култура, религиозни дейности</t>
  </si>
  <si>
    <t>Функция 06:  Жилищно строителство, благоустройство, комунално стопанство и опазване на околната среда</t>
  </si>
  <si>
    <t>придобиване на друго оборудване, машини и съоръжения</t>
  </si>
  <si>
    <t>Кмет на община Момчилград:…………………..</t>
  </si>
  <si>
    <t xml:space="preserve">                                                    Илкнур Кязим</t>
  </si>
  <si>
    <t>Обекти</t>
  </si>
  <si>
    <t>Изготвил :…………………..</t>
  </si>
  <si>
    <t xml:space="preserve">                       инж. Алие Ибрахим -зам.кмет</t>
  </si>
  <si>
    <t>Функция 01: Общи държавни служби</t>
  </si>
  <si>
    <t>придобиване на други ДМА</t>
  </si>
  <si>
    <t>5400</t>
  </si>
  <si>
    <t>Придобиване на земя</t>
  </si>
  <si>
    <t>Функция 04:  Здравеопазване</t>
  </si>
  <si>
    <t>5203</t>
  </si>
  <si>
    <t>Общи държавни служби</t>
  </si>
  <si>
    <t>Функция 08:Икономически дейности и услуги</t>
  </si>
  <si>
    <t>11559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</si>
  <si>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</si>
  <si>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</si>
  <si>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</si>
  <si>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</si>
  <si>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5301</t>
  </si>
  <si>
    <t>придобиване на програмни продукти и лицензи за програмни продукти</t>
  </si>
  <si>
    <t>придобиване на стопански инвентар</t>
  </si>
  <si>
    <t>52-19</t>
  </si>
  <si>
    <t>Придобиване други ДМА</t>
  </si>
  <si>
    <t>в.т.ч. - 30% от §40-00 за кметства            2021-2023 г.</t>
  </si>
  <si>
    <t xml:space="preserve"> </t>
  </si>
  <si>
    <t xml:space="preserve"> §40-00 преходен остатък за периода от 2021-  2023 г.</t>
  </si>
  <si>
    <t xml:space="preserve"> §40-00  от 2024 г.</t>
  </si>
  <si>
    <t>1</t>
  </si>
  <si>
    <t>придобиване на друго ДМА</t>
  </si>
  <si>
    <t>забележка</t>
  </si>
  <si>
    <t xml:space="preserve">            (в лв.)</t>
  </si>
  <si>
    <t xml:space="preserve">                                                                                                                                                           </t>
  </si>
  <si>
    <t>в.т.ч. - 30% от §40-00 за кметства            2024 г.</t>
  </si>
  <si>
    <t>Функция 01:Общо държавни служби</t>
  </si>
  <si>
    <t>Функция 03: Образование</t>
  </si>
  <si>
    <t>Функция 07:Почивно дело , култура, религиозни дейности</t>
  </si>
  <si>
    <t>Рехабилитация и реконструкция на път KRZ2420/ І-5, / Момчилград --Оранжерията - Садовица от км. 0+00 до 0+850 км.</t>
  </si>
  <si>
    <t>Основен ремонт път KRZ3393/ II - 59, Звездел - Карамфил / - мах. Сулица - Конче / KRZ1391</t>
  </si>
  <si>
    <t xml:space="preserve">Основен ремонт на път KRZ3405  / III  - 5901, Нановица - Зорница / - Гургулица </t>
  </si>
  <si>
    <t>Закупуване на комбинирано детско съоръжение с.Седефче</t>
  </si>
  <si>
    <t>Обща годишна задача за 2024 г.                    Колона3      =кол.4+кол.8</t>
  </si>
  <si>
    <t xml:space="preserve">          </t>
  </si>
  <si>
    <t>ПРЕХОДЕН ОСТАТЪК ЗА 2025 Г.</t>
  </si>
  <si>
    <t>ОТЧЕТ 2024 Г.</t>
  </si>
  <si>
    <t xml:space="preserve"> §40-00 преходен остатък за периода от 2021-  2024 г.</t>
  </si>
  <si>
    <t>в.т.ч. - 30% от §40-00 за кметства            2021-2024 г.</t>
  </si>
  <si>
    <t>11777</t>
  </si>
  <si>
    <t>"Рехабилитация на общински път KRZ 2378 /II-59, Звездел – Крумовград/ – Чайка – махала Търнене от км 0+000 до км 3+487"</t>
  </si>
  <si>
    <t>Обща годишна задача за 2025 г.</t>
  </si>
  <si>
    <t xml:space="preserve">Основен ремонт  на детска площадка мах.Градинка на с.Седлари </t>
  </si>
  <si>
    <t xml:space="preserve">„Рехабилитация на път КRZ3382/I-5, Кърджали - Момчилград / - Балабаново от км 0+000 до км. 4+000" с дължина 4,0 км, с.Балабаново </t>
  </si>
  <si>
    <r>
      <t xml:space="preserve">Постъпления от продажба на общински нефинансови активи,  
</t>
    </r>
    <r>
      <rPr>
        <sz val="10"/>
        <rFont val="Arial"/>
        <family val="2"/>
        <charset val="204"/>
      </rPr>
      <t>( по бюджета на общината за 2025 г.)без ДДС</t>
    </r>
  </si>
  <si>
    <r>
      <t xml:space="preserve">Внесен ДДС върху продажбите </t>
    </r>
    <r>
      <rPr>
        <sz val="10"/>
        <rFont val="Arial"/>
        <family val="2"/>
        <charset val="204"/>
      </rPr>
      <t>( по бюджета на общината за 2025 г.)</t>
    </r>
  </si>
  <si>
    <t>3</t>
  </si>
  <si>
    <r>
      <t xml:space="preserve">Постъпления от продажба на общински нефинансови активи,  
</t>
    </r>
    <r>
      <rPr>
        <sz val="10"/>
        <rFont val="Arial"/>
        <family val="2"/>
        <charset val="204"/>
      </rPr>
      <t>(по бюджета на общината от 2025 г.)</t>
    </r>
  </si>
  <si>
    <r>
      <t>Връщане на заем от ФЛАГ за обект : " Рехабилитация и модернизация на общинска инфраструктура -системи за външно осветление на гр.Момчилград ,с. Багрянка , с.Груево, /с</t>
    </r>
    <r>
      <rPr>
        <b/>
        <i/>
        <u/>
        <sz val="11"/>
        <color theme="1"/>
        <rFont val="Calibri"/>
        <family val="2"/>
        <charset val="204"/>
        <scheme val="minor"/>
      </rPr>
      <t>.Звездел- 5133 лв. , с.Нановица - 9489 лв. , с.Н.Соколино - 16 211 лв.</t>
    </r>
    <r>
      <rPr>
        <b/>
        <i/>
        <sz val="11"/>
        <color theme="1"/>
        <rFont val="Calibri"/>
        <family val="2"/>
        <charset val="204"/>
        <scheme val="minor"/>
      </rPr>
      <t>/ , с. Прогрес  и с.Равен" , община Момчилград</t>
    </r>
  </si>
  <si>
    <t>2</t>
  </si>
  <si>
    <t xml:space="preserve"> §40-00 -2025 г.</t>
  </si>
  <si>
    <t>в.т.ч. - 30% от §40-00 за кметства            2025 г.</t>
  </si>
  <si>
    <t>за Външно осветление само за с.Н.Соколино-16211 лв.</t>
  </si>
  <si>
    <t>за  Външно осветление само за с.Звездел- 5133 лв.+2661лв.</t>
  </si>
  <si>
    <t>за Външно осветление само за с.Нановица-9489 лв.+4860 лв.</t>
  </si>
  <si>
    <t>12</t>
  </si>
  <si>
    <t>13</t>
  </si>
  <si>
    <t>14</t>
  </si>
  <si>
    <t>15</t>
  </si>
  <si>
    <t>само за с.Чуково</t>
  </si>
  <si>
    <t>Основен ремонт на път KRZ1373/ I - 5, Момчилград - Подкова / - Каменец – Птичар от км.  5+294  до км. 8+000</t>
  </si>
  <si>
    <t>Основен ремонт на път KRZ1391/ III-5902 ,п.к. Звездел -п.к. Голяма Чинка / Конче -мах.Своба -Синделци -мах.Дилянка  от км.0+000 до км. 2+218</t>
  </si>
  <si>
    <t xml:space="preserve">Основен ремонт на път KRZ2390/ III-5902, п.к.Звездел -Конче /- Седефче - Границa общ.  / Момчилград - Крумовград / - мах. Тополица - / III -5902 /  от км.0+000 до км. 3+231  </t>
  </si>
  <si>
    <t>Основен ремонт на път KRZ3383 / III - 508, Балабаново - Джебел / - мах. Дружба от км. 0+000 до км.0+960</t>
  </si>
  <si>
    <t>Основен ремонт на път KRZ3396/ KRZ 1377, Звездeл -Лале /- Кос от км.0+000 до км. 2+050</t>
  </si>
  <si>
    <t>Основен ремонт на път KRZ3410 / KRZ2384, п.к. III - 508 -  Седлари / - Върхари от км.0+000 до км. 2+070</t>
  </si>
  <si>
    <t>18</t>
  </si>
  <si>
    <t>19</t>
  </si>
  <si>
    <t>20</t>
  </si>
  <si>
    <t>4</t>
  </si>
  <si>
    <t>само за  с. Чуково</t>
  </si>
  <si>
    <t>само за с.  Багрянка</t>
  </si>
  <si>
    <t>само за с. Соколино</t>
  </si>
  <si>
    <t>само за с. Звездел</t>
  </si>
  <si>
    <t>5</t>
  </si>
  <si>
    <t>6</t>
  </si>
  <si>
    <t>Текущ ремонт улица в с.Чуково</t>
  </si>
  <si>
    <t>Текущ ремонт улица в с.Синделци</t>
  </si>
  <si>
    <t>7</t>
  </si>
  <si>
    <t>11</t>
  </si>
  <si>
    <t>16</t>
  </si>
  <si>
    <t>17</t>
  </si>
  <si>
    <t>Приложение №2</t>
  </si>
  <si>
    <t>Текущ ремонт асфалтови настилки на улица в с.Садовица</t>
  </si>
  <si>
    <t>Погасяване на ползван краткосрочен заем за финансиране на проекти на социалната и техническата инфраструктура</t>
  </si>
  <si>
    <t>8</t>
  </si>
  <si>
    <t>9</t>
  </si>
  <si>
    <t>10</t>
  </si>
  <si>
    <t xml:space="preserve">БИЛО </t>
  </si>
  <si>
    <t>СТАВА</t>
  </si>
  <si>
    <t>само за с. Г.Чобанка</t>
  </si>
  <si>
    <t>само за с.Врело</t>
  </si>
  <si>
    <t>само за с.Балабаново</t>
  </si>
  <si>
    <t>само за с.Груево</t>
  </si>
  <si>
    <t>само за с.Равен</t>
  </si>
  <si>
    <t>нов обект от УО</t>
  </si>
  <si>
    <t xml:space="preserve">Основен ремонт  на детска площадка ул."Орфей" ,гр.Момчилград </t>
  </si>
  <si>
    <r>
      <t xml:space="preserve">Текущ ремонт на бетонови настилки по улици в населени места в общ.Момчилград - в с.Кременец - 6630 лв., с.Груево-2700лв., с.Чуково-2418 лв., с. Звездел- 2702,40 лв.  с.Пиявец-4800 лв. , гр.Момчилград-26526  лв., с.Каменец-810 лв., с.Багрянка- 2592 лв. , с. Постник- 8778 лв. , с.Биволяне- 10152 лв. , с.Врело- 1458 лв. , мах.Градинка-486 лв. , с.Соколино -2592 лв. ,с.Сенце-842,40 лв. ,с.Кос-1890 лв. , с. Горна Чобанка-5370,30 лв. , с.Равен - 7776 лв., с.Балабаново - 2916 лв. ,с. Върхари - 4536 лв. - </t>
    </r>
    <r>
      <rPr>
        <b/>
        <i/>
        <sz val="11"/>
        <color rgb="FFFF0000"/>
        <rFont val="Calibri"/>
        <family val="2"/>
        <charset val="204"/>
        <scheme val="minor"/>
      </rPr>
      <t>Договор № С-РД-36-121/14.08.-2024 г.- окончателно плащане -95975,10  лв.</t>
    </r>
  </si>
  <si>
    <t>нов обект</t>
  </si>
  <si>
    <t>Доставка на метална конструкция тип "Сърце", монтирана на алеята /стълбище/ в лесопарк "Момчил юнак" ,гр.Момчилград</t>
  </si>
  <si>
    <t>нов обект УО</t>
  </si>
  <si>
    <t>5000</t>
  </si>
  <si>
    <t>Изграждане на детска площадка с.Кос</t>
  </si>
  <si>
    <t>Подмяна на помпа и филтър на съществуваща помпена станция в с.Горна Чобанка</t>
  </si>
  <si>
    <t>Автоматизирана поливна система в къща-музей на Наим Сюлейманоглу гр.Момчилград</t>
  </si>
  <si>
    <t>Допълнително водоснабдяване на с.Врело</t>
  </si>
  <si>
    <t>Доставка и монтаж на видеокамери на градски площад гр.Момчилград</t>
  </si>
  <si>
    <t xml:space="preserve">Текущ ремонт - подмяна на съществуваща гнайсова настилка с нова на тротоарна настилка на ул."Гюмюрджинска" /до Районен съд /   , гр.Момчилград" </t>
  </si>
  <si>
    <t>Изграждане на заливаеми съоръжения по ''Буюк''дере към  мах.Борово с.Гургулица» общ.Момчилград</t>
  </si>
  <si>
    <r>
      <t xml:space="preserve">Текущ ремонт на общински улици в населени места на територията на община Момчилград с.Чобанка - 38467,42 лв.; с.Плешинци - 59120,83 лв. ; с.Кос -26757,53 лв.;с.Чуково -23 574,99 лв.;с.Звездел- 0,35 лв., кв.42 гр.Момчилград - 22 223,41 лв. - </t>
    </r>
    <r>
      <rPr>
        <b/>
        <i/>
        <sz val="11"/>
        <color rgb="FFFF0000"/>
        <rFont val="Calibri"/>
        <family val="2"/>
        <charset val="204"/>
        <scheme val="minor"/>
      </rPr>
      <t>ПО ФАКТУРА № 3506/14.03.2023 НА НАР</t>
    </r>
  </si>
  <si>
    <t>Текущ ремонт улица в с.Загорско</t>
  </si>
  <si>
    <t>4687+3075</t>
  </si>
  <si>
    <t>Текущ ремонт на площад в село Нановица</t>
  </si>
  <si>
    <t>Текущ ремонт на улица в мах.Градинка на село Седлари</t>
  </si>
  <si>
    <t>Текущ ремонт на улица в село Груево</t>
  </si>
  <si>
    <t xml:space="preserve">Текущ ремонт на улица в село Горна Чобанка </t>
  </si>
  <si>
    <t xml:space="preserve">Текущ ремонт на улица в село Равен </t>
  </si>
  <si>
    <t>759+33354</t>
  </si>
  <si>
    <t>Текущ ремонт улица в с.Птичар</t>
  </si>
  <si>
    <t>Текущ ремонт улица в с.Звездел</t>
  </si>
  <si>
    <t>Текущ ремонт улица в с.Прогрес</t>
  </si>
  <si>
    <t>Текущ ремонт на път за с.Летовник</t>
  </si>
  <si>
    <t>Текущ ремонт улица в с.Соколино</t>
  </si>
  <si>
    <t>Текущ ремонт на път за с.Ауста</t>
  </si>
  <si>
    <t>Текущ ремонт на път за с.Врело</t>
  </si>
  <si>
    <r>
      <t>7242+</t>
    </r>
    <r>
      <rPr>
        <sz val="11"/>
        <color rgb="FFFF0000"/>
        <rFont val="Calibri"/>
        <family val="2"/>
        <charset val="204"/>
        <scheme val="minor"/>
      </rPr>
      <t>4860</t>
    </r>
  </si>
  <si>
    <r>
      <t>1950+</t>
    </r>
    <r>
      <rPr>
        <sz val="11"/>
        <color rgb="FFFF0000"/>
        <rFont val="Calibri"/>
        <family val="2"/>
        <charset val="204"/>
        <scheme val="minor"/>
      </rPr>
      <t>2661</t>
    </r>
  </si>
  <si>
    <t>Допълнително водоснабдяване на мах.Хамасче от с.Неофит Бозвелиево</t>
  </si>
  <si>
    <t>66456</t>
  </si>
  <si>
    <t>2ра актуализация §40-00 -2025 г.</t>
  </si>
  <si>
    <t xml:space="preserve">план  §40-00 -2025 г.в т.ч.  с уличното осветление </t>
  </si>
  <si>
    <t xml:space="preserve"> §40-00 преходен остатък за периода от 2021-  2024 г. в т.ч.с Уличното осветление</t>
  </si>
  <si>
    <t>2ра актуализация в.т.ч. - 30% от §40-00 за кметства            2025 г.</t>
  </si>
  <si>
    <t>план в.т.ч. - 30% от §40-00 за кметства            2025 г.</t>
  </si>
  <si>
    <t>става</t>
  </si>
  <si>
    <t>било</t>
  </si>
  <si>
    <r>
      <t>РАЗЧЕТ НА РАЗХОДИТЕ , ФИНАНСИРАНИ</t>
    </r>
    <r>
      <rPr>
        <b/>
        <sz val="11"/>
        <color theme="1"/>
        <rFont val="Calibri"/>
        <family val="2"/>
        <scheme val="minor"/>
      </rPr>
      <t xml:space="preserve"> ПРЕЗ 2025 </t>
    </r>
    <r>
      <rPr>
        <sz val="11"/>
        <color theme="1"/>
        <rFont val="Calibri"/>
        <family val="2"/>
        <charset val="204"/>
        <scheme val="minor"/>
      </rPr>
      <t>Г. ОТ ПРИХОДИ ПО §40-00 Постъпления от продажба на общински нефинансови активи съгл. чл.127, ал.2 от Закона за публичните финанси</t>
    </r>
  </si>
  <si>
    <t xml:space="preserve">                                                ОБЩИНА МОМЧИЛГРАД - ВТОРА АКТУАЛИЗАЦИЯ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</si>
</sst>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3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1"/>
      <color theme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4"/>
      <color rgb="FFFF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1" xfId="0" applyBorder="1" applyAlignment="1" applyProtection="1">
      <alignment horizontal="centerContinuous" vertical="center" wrapText="1"/>
      <protection locked="0"/>
    </xf>
    <xf numFmtId="17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3" fontId="0" fillId="0" borderId="1" xfId="0" applyNumberFormat="1" applyBorder="1" applyAlignment="1">
      <alignment horizontal="center"/>
    </xf>
    <xf numFmtId="49" fontId="3" fillId="4" borderId="1" xfId="0" applyNumberFormat="1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1" xfId="0" applyFont="1" applyBorder="1" applyAlignment="1">
      <alignment horizontal="left" vertical="top" wrapText="1"/>
    </xf>
    <xf numFmtId="1" fontId="1" fillId="2" borderId="1" xfId="0" applyNumberFormat="1" applyFont="1" applyFill="1" applyBorder="1"/>
    <xf numFmtId="0" fontId="0" fillId="6" borderId="1" xfId="0" applyFill="1" applyBorder="1" applyAlignment="1">
      <alignment horizontal="center" wrapText="1"/>
    </xf>
    <xf numFmtId="0" fontId="0" fillId="7" borderId="0" xfId="0" applyFill="1"/>
    <xf numFmtId="1" fontId="0" fillId="0" borderId="0" xfId="0" applyNumberFormat="1"/>
    <xf numFmtId="0" fontId="3" fillId="2" borderId="1" xfId="0" applyFont="1" applyFill="1" applyBorder="1" applyAlignment="1" applyProtection="1">
      <alignment horizontal="centerContinuous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49" fontId="3" fillId="4" borderId="1" xfId="0" applyNumberFormat="1" applyFont="1" applyFill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4" borderId="3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left" wrapText="1"/>
    </xf>
    <xf numFmtId="0" fontId="11" fillId="0" borderId="0" xfId="0" applyFont="1"/>
    <xf numFmtId="0" fontId="1" fillId="0" borderId="0" xfId="0" applyFont="1"/>
    <xf numFmtId="1" fontId="13" fillId="4" borderId="1" xfId="0" applyNumberFormat="1" applyFont="1" applyFill="1" applyBorder="1" applyAlignment="1">
      <alignment horizontal="center"/>
    </xf>
    <xf numFmtId="1" fontId="2" fillId="11" borderId="3" xfId="0" applyNumberFormat="1" applyFont="1" applyFill="1" applyBorder="1" applyAlignment="1" applyProtection="1">
      <alignment horizontal="center" wrapText="1"/>
      <protection locked="0"/>
    </xf>
    <xf numFmtId="0" fontId="2" fillId="11" borderId="3" xfId="0" applyFont="1" applyFill="1" applyBorder="1" applyAlignment="1" applyProtection="1">
      <alignment horizontal="center" wrapText="1"/>
      <protection locked="0"/>
    </xf>
    <xf numFmtId="1" fontId="13" fillId="11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14" fillId="11" borderId="3" xfId="0" applyNumberFormat="1" applyFont="1" applyFill="1" applyBorder="1" applyAlignment="1">
      <alignment horizontal="center" wrapText="1"/>
    </xf>
    <xf numFmtId="0" fontId="14" fillId="6" borderId="3" xfId="0" applyFont="1" applyFill="1" applyBorder="1" applyAlignment="1">
      <alignment horizontal="center" wrapText="1"/>
    </xf>
    <xf numFmtId="1" fontId="14" fillId="6" borderId="3" xfId="0" applyNumberFormat="1" applyFont="1" applyFill="1" applyBorder="1" applyAlignment="1">
      <alignment horizontal="center" wrapText="1"/>
    </xf>
    <xf numFmtId="1" fontId="6" fillId="5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" fontId="16" fillId="4" borderId="1" xfId="0" applyNumberFormat="1" applyFont="1" applyFill="1" applyBorder="1" applyAlignment="1">
      <alignment horizontal="center"/>
    </xf>
    <xf numFmtId="1" fontId="18" fillId="6" borderId="3" xfId="0" applyNumberFormat="1" applyFont="1" applyFill="1" applyBorder="1" applyAlignment="1">
      <alignment horizontal="center" wrapText="1"/>
    </xf>
    <xf numFmtId="49" fontId="19" fillId="4" borderId="1" xfId="0" applyNumberFormat="1" applyFont="1" applyFill="1" applyBorder="1" applyAlignment="1">
      <alignment wrapText="1"/>
    </xf>
    <xf numFmtId="49" fontId="19" fillId="4" borderId="4" xfId="0" applyNumberFormat="1" applyFont="1" applyFill="1" applyBorder="1" applyAlignment="1">
      <alignment wrapText="1"/>
    </xf>
    <xf numFmtId="49" fontId="20" fillId="4" borderId="1" xfId="0" applyNumberFormat="1" applyFont="1" applyFill="1" applyBorder="1" applyAlignment="1">
      <alignment wrapText="1"/>
    </xf>
    <xf numFmtId="1" fontId="9" fillId="3" borderId="1" xfId="0" applyNumberFormat="1" applyFont="1" applyFill="1" applyBorder="1" applyAlignment="1" applyProtection="1">
      <alignment horizontal="center" wrapText="1"/>
      <protection locked="0"/>
    </xf>
    <xf numFmtId="1" fontId="14" fillId="11" borderId="1" xfId="0" applyNumberFormat="1" applyFont="1" applyFill="1" applyBorder="1" applyAlignment="1">
      <alignment horizontal="center"/>
    </xf>
    <xf numFmtId="0" fontId="14" fillId="0" borderId="0" xfId="0" applyFont="1"/>
    <xf numFmtId="49" fontId="20" fillId="4" borderId="0" xfId="0" applyNumberFormat="1" applyFont="1" applyFill="1" applyAlignment="1">
      <alignment wrapText="1"/>
    </xf>
    <xf numFmtId="49" fontId="21" fillId="4" borderId="1" xfId="0" applyNumberFormat="1" applyFont="1" applyFill="1" applyBorder="1" applyAlignment="1">
      <alignment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1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 wrapText="1"/>
    </xf>
    <xf numFmtId="1" fontId="0" fillId="7" borderId="1" xfId="0" applyNumberFormat="1" applyFill="1" applyBorder="1" applyAlignment="1">
      <alignment horizontal="center"/>
    </xf>
    <xf numFmtId="1" fontId="6" fillId="7" borderId="1" xfId="0" applyNumberFormat="1" applyFont="1" applyFill="1" applyBorder="1" applyAlignment="1">
      <alignment horizontal="center"/>
    </xf>
    <xf numFmtId="1" fontId="1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49" fontId="15" fillId="7" borderId="1" xfId="0" applyNumberFormat="1" applyFont="1" applyFill="1" applyBorder="1" applyAlignment="1">
      <alignment horizontal="center" wrapText="1"/>
    </xf>
    <xf numFmtId="0" fontId="15" fillId="7" borderId="1" xfId="0" applyFont="1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/>
    </xf>
    <xf numFmtId="2" fontId="13" fillId="7" borderId="1" xfId="0" applyNumberFormat="1" applyFont="1" applyFill="1" applyBorder="1" applyAlignment="1">
      <alignment horizontal="center"/>
    </xf>
    <xf numFmtId="1" fontId="2" fillId="7" borderId="3" xfId="0" applyNumberFormat="1" applyFont="1" applyFill="1" applyBorder="1" applyAlignment="1" applyProtection="1">
      <alignment horizontal="center" wrapText="1"/>
      <protection locked="0"/>
    </xf>
    <xf numFmtId="0" fontId="2" fillId="7" borderId="3" xfId="0" applyFont="1" applyFill="1" applyBorder="1" applyAlignment="1" applyProtection="1">
      <alignment horizontal="center" wrapText="1"/>
      <protection locked="0"/>
    </xf>
    <xf numFmtId="1" fontId="14" fillId="7" borderId="3" xfId="0" applyNumberFormat="1" applyFont="1" applyFill="1" applyBorder="1" applyAlignment="1">
      <alignment horizontal="center" wrapText="1"/>
    </xf>
    <xf numFmtId="0" fontId="14" fillId="7" borderId="3" xfId="0" applyFont="1" applyFill="1" applyBorder="1" applyAlignment="1">
      <alignment horizontal="center" wrapText="1"/>
    </xf>
    <xf numFmtId="1" fontId="18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1" fontId="18" fillId="7" borderId="3" xfId="0" applyNumberFormat="1" applyFont="1" applyFill="1" applyBorder="1" applyAlignment="1">
      <alignment horizontal="center" wrapText="1"/>
    </xf>
    <xf numFmtId="1" fontId="6" fillId="7" borderId="1" xfId="0" applyNumberFormat="1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7" borderId="1" xfId="0" applyFill="1" applyBorder="1"/>
    <xf numFmtId="1" fontId="11" fillId="7" borderId="1" xfId="0" applyNumberFormat="1" applyFont="1" applyFill="1" applyBorder="1" applyAlignment="1">
      <alignment horizontal="center"/>
    </xf>
    <xf numFmtId="1" fontId="16" fillId="7" borderId="3" xfId="0" applyNumberFormat="1" applyFont="1" applyFill="1" applyBorder="1" applyAlignment="1">
      <alignment horizontal="center"/>
    </xf>
    <xf numFmtId="1" fontId="17" fillId="7" borderId="1" xfId="0" applyNumberFormat="1" applyFont="1" applyFill="1" applyBorder="1" applyAlignment="1">
      <alignment horizontal="center"/>
    </xf>
    <xf numFmtId="1" fontId="22" fillId="7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1" fontId="0" fillId="5" borderId="1" xfId="0" applyNumberFormat="1" applyFill="1" applyBorder="1" applyAlignment="1">
      <alignment horizontal="center" wrapText="1"/>
    </xf>
    <xf numFmtId="1" fontId="14" fillId="6" borderId="1" xfId="0" applyNumberFormat="1" applyFont="1" applyFill="1" applyBorder="1" applyAlignment="1">
      <alignment horizontal="center" wrapText="1"/>
    </xf>
    <xf numFmtId="1" fontId="18" fillId="6" borderId="1" xfId="0" applyNumberFormat="1" applyFont="1" applyFill="1" applyBorder="1" applyAlignment="1">
      <alignment horizontal="center" wrapText="1"/>
    </xf>
    <xf numFmtId="0" fontId="23" fillId="0" borderId="0" xfId="0" applyFont="1"/>
    <xf numFmtId="1" fontId="14" fillId="11" borderId="1" xfId="0" applyNumberFormat="1" applyFont="1" applyFill="1" applyBorder="1" applyAlignment="1">
      <alignment horizontal="center" wrapText="1"/>
    </xf>
    <xf numFmtId="0" fontId="8" fillId="0" borderId="0" xfId="0" applyFont="1"/>
    <xf numFmtId="1" fontId="13" fillId="11" borderId="0" xfId="0" applyNumberFormat="1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 wrapText="1"/>
      <protection locked="0"/>
    </xf>
    <xf numFmtId="1" fontId="14" fillId="7" borderId="1" xfId="0" applyNumberFormat="1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" fontId="24" fillId="0" borderId="1" xfId="0" applyNumberFormat="1" applyFont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1" fontId="24" fillId="0" borderId="1" xfId="0" applyNumberFormat="1" applyFont="1" applyBorder="1" applyAlignment="1">
      <alignment vertical="top" wrapText="1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13" fillId="7" borderId="3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 wrapText="1"/>
    </xf>
    <xf numFmtId="1" fontId="14" fillId="4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1" fontId="13" fillId="11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 applyProtection="1">
      <alignment horizontal="center" wrapText="1"/>
      <protection locked="0"/>
    </xf>
    <xf numFmtId="0" fontId="0" fillId="5" borderId="3" xfId="0" applyFill="1" applyBorder="1" applyAlignment="1">
      <alignment horizontal="center" wrapText="1"/>
    </xf>
    <xf numFmtId="49" fontId="6" fillId="5" borderId="3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wrapText="1"/>
    </xf>
    <xf numFmtId="1" fontId="0" fillId="5" borderId="3" xfId="0" applyNumberFormat="1" applyFill="1" applyBorder="1" applyAlignment="1">
      <alignment horizontal="center" wrapText="1"/>
    </xf>
    <xf numFmtId="1" fontId="6" fillId="5" borderId="3" xfId="0" applyNumberFormat="1" applyFont="1" applyFill="1" applyBorder="1" applyAlignment="1">
      <alignment horizontal="center" wrapText="1"/>
    </xf>
    <xf numFmtId="1" fontId="14" fillId="11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 applyProtection="1">
      <alignment horizontal="center" wrapText="1"/>
      <protection locked="0"/>
    </xf>
    <xf numFmtId="164" fontId="2" fillId="4" borderId="3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/>
    </xf>
    <xf numFmtId="1" fontId="12" fillId="10" borderId="1" xfId="0" applyNumberFormat="1" applyFont="1" applyFill="1" applyBorder="1" applyAlignment="1">
      <alignment wrapText="1"/>
    </xf>
    <xf numFmtId="0" fontId="26" fillId="7" borderId="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13" borderId="0" xfId="0" applyFill="1"/>
    <xf numFmtId="0" fontId="8" fillId="13" borderId="0" xfId="0" applyFont="1" applyFill="1"/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1" fontId="1" fillId="13" borderId="1" xfId="0" applyNumberFormat="1" applyFont="1" applyFill="1" applyBorder="1" applyAlignment="1">
      <alignment horizontal="center"/>
    </xf>
    <xf numFmtId="1" fontId="9" fillId="13" borderId="1" xfId="0" applyNumberFormat="1" applyFont="1" applyFill="1" applyBorder="1" applyAlignment="1" applyProtection="1">
      <alignment horizontal="center" wrapText="1"/>
      <protection locked="0"/>
    </xf>
    <xf numFmtId="49" fontId="3" fillId="13" borderId="1" xfId="0" applyNumberFormat="1" applyFont="1" applyFill="1" applyBorder="1" applyAlignment="1">
      <alignment horizontal="center" wrapText="1"/>
    </xf>
    <xf numFmtId="49" fontId="15" fillId="13" borderId="1" xfId="0" applyNumberFormat="1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center"/>
    </xf>
    <xf numFmtId="1" fontId="6" fillId="13" borderId="1" xfId="0" applyNumberFormat="1" applyFont="1" applyFill="1" applyBorder="1" applyAlignment="1">
      <alignment horizontal="center"/>
    </xf>
    <xf numFmtId="1" fontId="2" fillId="13" borderId="1" xfId="0" applyNumberFormat="1" applyFont="1" applyFill="1" applyBorder="1" applyAlignment="1" applyProtection="1">
      <alignment horizontal="center" wrapText="1"/>
      <protection locked="0"/>
    </xf>
    <xf numFmtId="1" fontId="13" fillId="13" borderId="1" xfId="0" applyNumberFormat="1" applyFont="1" applyFill="1" applyBorder="1" applyAlignment="1">
      <alignment horizontal="center"/>
    </xf>
    <xf numFmtId="1" fontId="6" fillId="13" borderId="3" xfId="0" applyNumberFormat="1" applyFont="1" applyFill="1" applyBorder="1" applyAlignment="1">
      <alignment horizontal="center"/>
    </xf>
    <xf numFmtId="1" fontId="13" fillId="13" borderId="3" xfId="0" applyNumberFormat="1" applyFont="1" applyFill="1" applyBorder="1" applyAlignment="1">
      <alignment horizontal="center"/>
    </xf>
    <xf numFmtId="1" fontId="2" fillId="13" borderId="3" xfId="0" applyNumberFormat="1" applyFont="1" applyFill="1" applyBorder="1" applyAlignment="1" applyProtection="1">
      <alignment horizontal="center" wrapText="1"/>
      <protection locked="0"/>
    </xf>
    <xf numFmtId="1" fontId="14" fillId="13" borderId="3" xfId="0" applyNumberFormat="1" applyFont="1" applyFill="1" applyBorder="1" applyAlignment="1">
      <alignment horizontal="center" wrapText="1"/>
    </xf>
    <xf numFmtId="1" fontId="18" fillId="13" borderId="3" xfId="0" applyNumberFormat="1" applyFont="1" applyFill="1" applyBorder="1" applyAlignment="1">
      <alignment horizontal="center" wrapText="1"/>
    </xf>
    <xf numFmtId="0" fontId="14" fillId="13" borderId="0" xfId="0" applyFont="1" applyFill="1" applyAlignment="1">
      <alignment horizontal="right"/>
    </xf>
    <xf numFmtId="0" fontId="0" fillId="13" borderId="1" xfId="0" applyFill="1" applyBorder="1" applyAlignment="1">
      <alignment horizontal="center" wrapText="1"/>
    </xf>
    <xf numFmtId="0" fontId="6" fillId="13" borderId="1" xfId="0" applyFont="1" applyFill="1" applyBorder="1" applyAlignment="1">
      <alignment horizontal="center" wrapText="1"/>
    </xf>
    <xf numFmtId="1" fontId="0" fillId="13" borderId="1" xfId="0" applyNumberFormat="1" applyFill="1" applyBorder="1" applyAlignment="1">
      <alignment horizontal="center" wrapText="1"/>
    </xf>
    <xf numFmtId="1" fontId="6" fillId="13" borderId="1" xfId="0" applyNumberFormat="1" applyFont="1" applyFill="1" applyBorder="1" applyAlignment="1">
      <alignment horizontal="center" wrapText="1"/>
    </xf>
    <xf numFmtId="1" fontId="14" fillId="13" borderId="1" xfId="0" applyNumberFormat="1" applyFont="1" applyFill="1" applyBorder="1" applyAlignment="1">
      <alignment horizontal="center"/>
    </xf>
    <xf numFmtId="164" fontId="2" fillId="13" borderId="1" xfId="0" applyNumberFormat="1" applyFont="1" applyFill="1" applyBorder="1" applyAlignment="1" applyProtection="1">
      <alignment horizontal="center" wrapText="1"/>
      <protection locked="0"/>
    </xf>
    <xf numFmtId="0" fontId="0" fillId="13" borderId="1" xfId="0" applyFill="1" applyBorder="1" applyAlignment="1">
      <alignment horizontal="center"/>
    </xf>
    <xf numFmtId="1" fontId="24" fillId="0" borderId="1" xfId="0" applyNumberFormat="1" applyFont="1" applyBorder="1" applyAlignment="1">
      <alignment horizontal="center" wrapText="1"/>
    </xf>
    <xf numFmtId="0" fontId="0" fillId="0" borderId="0" xfId="0" applyBorder="1"/>
    <xf numFmtId="49" fontId="19" fillId="4" borderId="1" xfId="0" applyNumberFormat="1" applyFont="1" applyFill="1" applyBorder="1" applyAlignment="1">
      <alignment horizontal="center" wrapText="1"/>
    </xf>
    <xf numFmtId="1" fontId="28" fillId="0" borderId="1" xfId="0" applyNumberFormat="1" applyFont="1" applyBorder="1" applyAlignment="1">
      <alignment horizontal="center" wrapText="1"/>
    </xf>
    <xf numFmtId="1" fontId="11" fillId="0" borderId="3" xfId="0" applyNumberFormat="1" applyFont="1" applyBorder="1" applyAlignment="1">
      <alignment horizontal="center"/>
    </xf>
    <xf numFmtId="0" fontId="0" fillId="4" borderId="0" xfId="0" applyFill="1"/>
    <xf numFmtId="1" fontId="24" fillId="4" borderId="1" xfId="0" applyNumberFormat="1" applyFont="1" applyFill="1" applyBorder="1" applyAlignment="1">
      <alignment horizontal="center" wrapText="1"/>
    </xf>
    <xf numFmtId="1" fontId="28" fillId="0" borderId="1" xfId="0" applyNumberFormat="1" applyFont="1" applyBorder="1" applyAlignment="1">
      <alignment wrapText="1"/>
    </xf>
    <xf numFmtId="1" fontId="29" fillId="0" borderId="1" xfId="0" applyNumberFormat="1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1" fontId="29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1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3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/>
    </xf>
    <xf numFmtId="0" fontId="29" fillId="13" borderId="1" xfId="0" applyFont="1" applyFill="1" applyBorder="1" applyAlignment="1" applyProtection="1">
      <alignment horizontal="center" vertical="center" wrapText="1"/>
      <protection locked="0"/>
    </xf>
    <xf numFmtId="0" fontId="29" fillId="7" borderId="1" xfId="0" applyFont="1" applyFill="1" applyBorder="1" applyAlignment="1" applyProtection="1">
      <alignment horizontal="center" vertical="center" wrapText="1"/>
      <protection locked="0"/>
    </xf>
    <xf numFmtId="49" fontId="21" fillId="4" borderId="0" xfId="0" applyNumberFormat="1" applyFont="1" applyFill="1" applyBorder="1" applyAlignment="1">
      <alignment wrapText="1"/>
    </xf>
    <xf numFmtId="1" fontId="6" fillId="0" borderId="0" xfId="0" applyNumberFormat="1" applyFont="1" applyBorder="1" applyAlignment="1">
      <alignment horizontal="center"/>
    </xf>
    <xf numFmtId="1" fontId="6" fillId="13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0" fillId="7" borderId="0" xfId="0" applyFill="1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2" fillId="3" borderId="1" xfId="0" applyNumberFormat="1" applyFont="1" applyFill="1" applyBorder="1" applyAlignment="1" applyProtection="1">
      <alignment wrapText="1"/>
      <protection locked="0"/>
    </xf>
    <xf numFmtId="0" fontId="8" fillId="11" borderId="4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11" borderId="4" xfId="0" applyFont="1" applyFill="1" applyBorder="1" applyAlignment="1">
      <alignment horizontal="center"/>
    </xf>
    <xf numFmtId="0" fontId="18" fillId="11" borderId="3" xfId="0" applyFont="1" applyFill="1" applyBorder="1" applyAlignment="1">
      <alignment horizontal="center"/>
    </xf>
    <xf numFmtId="1" fontId="9" fillId="7" borderId="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1" fontId="31" fillId="3" borderId="1" xfId="0" applyNumberFormat="1" applyFont="1" applyFill="1" applyBorder="1" applyAlignment="1" applyProtection="1">
      <alignment wrapText="1"/>
      <protection locked="0"/>
    </xf>
    <xf numFmtId="49" fontId="21" fillId="4" borderId="1" xfId="0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wrapText="1"/>
    </xf>
    <xf numFmtId="2" fontId="6" fillId="5" borderId="3" xfId="0" applyNumberFormat="1" applyFont="1" applyFill="1" applyBorder="1" applyAlignment="1">
      <alignment horizontal="center" wrapText="1"/>
    </xf>
    <xf numFmtId="1" fontId="24" fillId="4" borderId="3" xfId="0" applyNumberFormat="1" applyFont="1" applyFill="1" applyBorder="1" applyAlignment="1">
      <alignment horizontal="center" wrapText="1"/>
    </xf>
    <xf numFmtId="1" fontId="28" fillId="0" borderId="0" xfId="0" applyNumberFormat="1" applyFont="1" applyBorder="1" applyAlignment="1">
      <alignment wrapText="1"/>
    </xf>
    <xf numFmtId="49" fontId="19" fillId="2" borderId="1" xfId="0" applyNumberFormat="1" applyFont="1" applyFill="1" applyBorder="1" applyAlignment="1">
      <alignment horizontal="center" wrapText="1"/>
    </xf>
    <xf numFmtId="49" fontId="21" fillId="2" borderId="1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wrapText="1"/>
    </xf>
    <xf numFmtId="1" fontId="24" fillId="0" borderId="0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1" fontId="28" fillId="0" borderId="3" xfId="0" applyNumberFormat="1" applyFont="1" applyBorder="1" applyAlignment="1">
      <alignment horizontal="center" wrapText="1"/>
    </xf>
    <xf numFmtId="49" fontId="0" fillId="0" borderId="0" xfId="0" applyNumberFormat="1"/>
    <xf numFmtId="1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/>
    <xf numFmtId="0" fontId="32" fillId="2" borderId="1" xfId="0" applyFont="1" applyFill="1" applyBorder="1" applyAlignment="1">
      <alignment horizontal="center"/>
    </xf>
    <xf numFmtId="49" fontId="0" fillId="0" borderId="1" xfId="0" applyNumberFormat="1" applyBorder="1"/>
    <xf numFmtId="1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31" fillId="4" borderId="3" xfId="0" applyNumberFormat="1" applyFont="1" applyFill="1" applyBorder="1" applyAlignment="1">
      <alignment horizontal="center" wrapText="1"/>
    </xf>
    <xf numFmtId="1" fontId="16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49" fontId="31" fillId="4" borderId="1" xfId="0" applyNumberFormat="1" applyFont="1" applyFill="1" applyBorder="1" applyAlignment="1">
      <alignment horizontal="center" wrapText="1"/>
    </xf>
    <xf numFmtId="0" fontId="0" fillId="0" borderId="3" xfId="0" applyBorder="1"/>
    <xf numFmtId="0" fontId="32" fillId="2" borderId="3" xfId="0" applyFont="1" applyFill="1" applyBorder="1" applyAlignment="1">
      <alignment horizontal="center"/>
    </xf>
    <xf numFmtId="1" fontId="0" fillId="0" borderId="1" xfId="0" applyNumberFormat="1" applyBorder="1" applyAlignment="1">
      <alignment horizontal="right"/>
    </xf>
    <xf numFmtId="1" fontId="11" fillId="0" borderId="1" xfId="0" applyNumberFormat="1" applyFont="1" applyBorder="1"/>
    <xf numFmtId="1" fontId="0" fillId="0" borderId="3" xfId="0" applyNumberFormat="1" applyBorder="1"/>
    <xf numFmtId="1" fontId="0" fillId="0" borderId="3" xfId="0" applyNumberFormat="1" applyBorder="1" applyAlignment="1">
      <alignment horizontal="right"/>
    </xf>
    <xf numFmtId="1" fontId="0" fillId="0" borderId="2" xfId="0" applyNumberFormat="1" applyBorder="1"/>
    <xf numFmtId="1" fontId="6" fillId="0" borderId="2" xfId="0" applyNumberFormat="1" applyFont="1" applyBorder="1" applyAlignment="1">
      <alignment horizontal="center"/>
    </xf>
    <xf numFmtId="1" fontId="11" fillId="0" borderId="2" xfId="0" applyNumberFormat="1" applyFont="1" applyBorder="1"/>
    <xf numFmtId="1" fontId="32" fillId="14" borderId="0" xfId="0" applyNumberFormat="1" applyFont="1" applyFill="1"/>
    <xf numFmtId="0" fontId="34" fillId="0" borderId="0" xfId="0" applyFont="1"/>
    <xf numFmtId="0" fontId="18" fillId="4" borderId="4" xfId="0" applyFont="1" applyFill="1" applyBorder="1" applyAlignment="1">
      <alignment horizontal="center"/>
    </xf>
    <xf numFmtId="1" fontId="2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4" borderId="1" xfId="0" applyFont="1" applyFill="1" applyBorder="1" applyAlignment="1" applyProtection="1">
      <alignment horizontal="center" vertical="center" wrapText="1"/>
      <protection locked="0"/>
    </xf>
    <xf numFmtId="1" fontId="9" fillId="4" borderId="1" xfId="0" applyNumberFormat="1" applyFont="1" applyFill="1" applyBorder="1" applyAlignment="1" applyProtection="1">
      <alignment horizontal="center" wrapText="1"/>
      <protection locked="0"/>
    </xf>
    <xf numFmtId="1" fontId="2" fillId="4" borderId="1" xfId="0" applyNumberFormat="1" applyFont="1" applyFill="1" applyBorder="1" applyAlignment="1" applyProtection="1">
      <alignment horizontal="center" wrapText="1"/>
      <protection locked="0"/>
    </xf>
    <xf numFmtId="1" fontId="6" fillId="4" borderId="3" xfId="0" applyNumberFormat="1" applyFont="1" applyFill="1" applyBorder="1" applyAlignment="1">
      <alignment horizontal="center"/>
    </xf>
    <xf numFmtId="1" fontId="14" fillId="4" borderId="3" xfId="0" applyNumberFormat="1" applyFont="1" applyFill="1" applyBorder="1" applyAlignment="1">
      <alignment horizontal="center" wrapText="1"/>
    </xf>
    <xf numFmtId="1" fontId="0" fillId="4" borderId="3" xfId="0" applyNumberFormat="1" applyFill="1" applyBorder="1" applyAlignment="1">
      <alignment horizontal="center" wrapText="1"/>
    </xf>
    <xf numFmtId="2" fontId="6" fillId="4" borderId="3" xfId="0" applyNumberFormat="1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1" fontId="18" fillId="4" borderId="3" xfId="0" applyNumberFormat="1" applyFont="1" applyFill="1" applyBorder="1" applyAlignment="1">
      <alignment horizontal="center" wrapText="1"/>
    </xf>
    <xf numFmtId="1" fontId="6" fillId="4" borderId="3" xfId="0" applyNumberFormat="1" applyFont="1" applyFill="1" applyBorder="1" applyAlignment="1">
      <alignment horizontal="center" wrapText="1"/>
    </xf>
    <xf numFmtId="1" fontId="14" fillId="4" borderId="3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1" fontId="2" fillId="4" borderId="1" xfId="0" applyNumberFormat="1" applyFont="1" applyFill="1" applyBorder="1" applyAlignment="1" applyProtection="1">
      <alignment wrapText="1"/>
      <protection locked="0"/>
    </xf>
    <xf numFmtId="1" fontId="15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12" borderId="4" xfId="0" applyFill="1" applyBorder="1" applyAlignment="1">
      <alignment horizontal="left" wrapText="1"/>
    </xf>
    <xf numFmtId="0" fontId="0" fillId="12" borderId="3" xfId="0" applyFill="1" applyBorder="1" applyAlignment="1">
      <alignment horizontal="left" wrapText="1"/>
    </xf>
    <xf numFmtId="0" fontId="5" fillId="5" borderId="2" xfId="0" applyFont="1" applyFill="1" applyBorder="1" applyAlignment="1" applyProtection="1">
      <alignment wrapText="1"/>
      <protection locked="0"/>
    </xf>
    <xf numFmtId="0" fontId="5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5" fillId="5" borderId="1" xfId="0" applyFont="1" applyFill="1" applyBorder="1" applyAlignment="1" applyProtection="1">
      <alignment wrapText="1"/>
      <protection locked="0"/>
    </xf>
    <xf numFmtId="0" fontId="0" fillId="12" borderId="1" xfId="0" applyFill="1" applyBorder="1" applyAlignment="1">
      <alignment horizontal="left" wrapText="1"/>
    </xf>
    <xf numFmtId="49" fontId="0" fillId="0" borderId="0" xfId="0" applyNumberFormat="1" applyBorder="1" applyAlignment="1">
      <alignment horizontal="center" vertical="justify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2"/>
  <sheetViews>
    <sheetView tabSelected="1" view="pageBreakPreview" topLeftCell="C1" zoomScale="80" zoomScaleNormal="69" zoomScaleSheetLayoutView="80" workbookViewId="0">
      <selection activeCell="Y56" sqref="Y1:Y1048576"/>
    </sheetView>
  </sheetViews>
  <sheetFormatPr defaultRowHeight="15" x14ac:dyDescent="0.25"/>
  <cols>
    <col min="1" max="1" width="7.7109375" customWidth="1"/>
    <col min="2" max="2" width="35.85546875" customWidth="1"/>
    <col min="3" max="4" width="15.7109375" customWidth="1"/>
    <col min="5" max="5" width="17.140625" customWidth="1"/>
    <col min="6" max="6" width="16.85546875" style="129" hidden="1" customWidth="1"/>
    <col min="7" max="10" width="15.7109375" hidden="1" customWidth="1"/>
    <col min="11" max="11" width="15" hidden="1" customWidth="1"/>
    <col min="12" max="12" width="17.85546875" style="15" hidden="1" customWidth="1"/>
    <col min="13" max="14" width="15" style="15" hidden="1" customWidth="1"/>
    <col min="15" max="15" width="16.85546875" style="15" hidden="1" customWidth="1"/>
    <col min="16" max="16" width="14.85546875" style="15" hidden="1" customWidth="1"/>
    <col min="17" max="17" width="1" style="15" hidden="1" customWidth="1"/>
    <col min="18" max="18" width="17.28515625" style="15" customWidth="1"/>
    <col min="19" max="19" width="18.42578125" customWidth="1"/>
    <col min="20" max="20" width="15.42578125" style="158" customWidth="1"/>
    <col min="21" max="21" width="21.42578125" customWidth="1"/>
    <col min="22" max="22" width="14.7109375" customWidth="1"/>
    <col min="23" max="23" width="17.28515625" customWidth="1"/>
    <col min="24" max="24" width="14.42578125" customWidth="1"/>
    <col min="25" max="25" width="13.28515625" hidden="1" customWidth="1"/>
    <col min="26" max="27" width="9.140625" customWidth="1"/>
    <col min="28" max="28" width="17.42578125" hidden="1" customWidth="1"/>
    <col min="29" max="30" width="18.7109375" hidden="1" customWidth="1"/>
    <col min="31" max="31" width="14.28515625" hidden="1" customWidth="1"/>
    <col min="32" max="32" width="13.85546875" hidden="1" customWidth="1"/>
    <col min="33" max="33" width="32.5703125" hidden="1" customWidth="1"/>
  </cols>
  <sheetData>
    <row r="1" spans="1:35" ht="20.25" customHeight="1" x14ac:dyDescent="0.25">
      <c r="A1" s="154" t="s">
        <v>55</v>
      </c>
      <c r="F1" s="145"/>
      <c r="G1" s="58"/>
      <c r="L1" s="111"/>
      <c r="M1" s="58"/>
      <c r="N1" s="58"/>
      <c r="O1" s="58"/>
      <c r="P1"/>
      <c r="Q1"/>
      <c r="R1"/>
      <c r="S1" t="s">
        <v>103</v>
      </c>
    </row>
    <row r="2" spans="1:35" x14ac:dyDescent="0.25">
      <c r="A2" s="154" t="s">
        <v>158</v>
      </c>
      <c r="B2" s="96"/>
      <c r="C2" s="96"/>
      <c r="D2" s="96"/>
      <c r="E2" s="96"/>
      <c r="F2" s="130"/>
      <c r="G2" s="96"/>
      <c r="H2" s="96"/>
      <c r="I2" s="96"/>
      <c r="J2" s="96"/>
      <c r="K2" s="96"/>
      <c r="L2" s="96"/>
      <c r="M2" s="96"/>
      <c r="N2" s="96"/>
      <c r="O2" s="96"/>
      <c r="P2"/>
      <c r="Q2"/>
      <c r="R2"/>
    </row>
    <row r="3" spans="1:35" ht="31.5" customHeight="1" x14ac:dyDescent="0.3">
      <c r="A3" s="256" t="s">
        <v>157</v>
      </c>
      <c r="B3" s="256"/>
      <c r="C3" s="256"/>
      <c r="D3" s="256"/>
      <c r="E3" s="256"/>
      <c r="F3" s="256"/>
      <c r="G3" s="256"/>
      <c r="L3" s="94"/>
      <c r="M3"/>
      <c r="N3"/>
      <c r="O3"/>
      <c r="P3" s="16"/>
      <c r="Q3"/>
      <c r="R3"/>
    </row>
    <row r="4" spans="1:35" x14ac:dyDescent="0.25">
      <c r="A4" t="s">
        <v>45</v>
      </c>
      <c r="L4"/>
      <c r="M4"/>
      <c r="N4"/>
      <c r="O4" t="s">
        <v>44</v>
      </c>
      <c r="P4"/>
      <c r="Q4"/>
      <c r="R4"/>
    </row>
    <row r="5" spans="1:35" ht="25.5" customHeight="1" x14ac:dyDescent="0.25">
      <c r="A5" s="257" t="s">
        <v>38</v>
      </c>
      <c r="B5" s="257" t="s">
        <v>0</v>
      </c>
      <c r="C5" s="258" t="s">
        <v>62</v>
      </c>
      <c r="D5" s="243" t="s">
        <v>1</v>
      </c>
      <c r="E5" s="244"/>
      <c r="F5" s="243" t="s">
        <v>1</v>
      </c>
      <c r="G5" s="244"/>
      <c r="I5" s="250" t="s">
        <v>54</v>
      </c>
      <c r="J5" s="243" t="s">
        <v>1</v>
      </c>
      <c r="K5" s="245"/>
      <c r="L5" s="245"/>
      <c r="M5" s="245"/>
      <c r="N5" s="245"/>
      <c r="O5" s="244"/>
      <c r="P5"/>
      <c r="Q5"/>
      <c r="R5" s="243" t="s">
        <v>1</v>
      </c>
      <c r="S5" s="244"/>
      <c r="T5" s="260" t="s">
        <v>62</v>
      </c>
      <c r="U5" s="243" t="s">
        <v>1</v>
      </c>
      <c r="V5" s="244"/>
      <c r="W5" s="243" t="s">
        <v>1</v>
      </c>
      <c r="X5" s="244"/>
    </row>
    <row r="6" spans="1:35" ht="87.75" customHeight="1" x14ac:dyDescent="0.25">
      <c r="A6" s="257"/>
      <c r="B6" s="257"/>
      <c r="C6" s="258"/>
      <c r="D6" s="18" t="s">
        <v>58</v>
      </c>
      <c r="E6" s="17" t="s">
        <v>59</v>
      </c>
      <c r="F6" s="131" t="s">
        <v>39</v>
      </c>
      <c r="G6" s="17" t="s">
        <v>37</v>
      </c>
      <c r="H6" t="s">
        <v>43</v>
      </c>
      <c r="I6" s="251"/>
      <c r="J6" s="18" t="s">
        <v>39</v>
      </c>
      <c r="K6" s="17" t="s">
        <v>37</v>
      </c>
      <c r="L6" s="61" t="s">
        <v>40</v>
      </c>
      <c r="M6" s="17" t="s">
        <v>46</v>
      </c>
      <c r="N6" s="61" t="s">
        <v>40</v>
      </c>
      <c r="O6" s="17" t="s">
        <v>46</v>
      </c>
      <c r="P6" s="124" t="s">
        <v>57</v>
      </c>
      <c r="Q6" s="17" t="s">
        <v>56</v>
      </c>
      <c r="R6" s="18" t="s">
        <v>71</v>
      </c>
      <c r="S6" s="17" t="s">
        <v>72</v>
      </c>
      <c r="T6" s="260"/>
      <c r="U6" s="18" t="s">
        <v>58</v>
      </c>
      <c r="V6" s="17" t="s">
        <v>59</v>
      </c>
      <c r="W6" s="18" t="s">
        <v>71</v>
      </c>
      <c r="X6" s="17" t="s">
        <v>72</v>
      </c>
      <c r="AB6" s="18" t="s">
        <v>152</v>
      </c>
      <c r="AC6" s="18" t="s">
        <v>151</v>
      </c>
      <c r="AD6" s="17" t="s">
        <v>154</v>
      </c>
      <c r="AE6" s="18" t="s">
        <v>150</v>
      </c>
      <c r="AF6" s="17" t="s">
        <v>153</v>
      </c>
    </row>
    <row r="7" spans="1:35" ht="18.75" x14ac:dyDescent="0.3">
      <c r="A7" s="1"/>
      <c r="B7" s="1"/>
      <c r="C7" s="179" t="s">
        <v>109</v>
      </c>
      <c r="D7" s="179" t="s">
        <v>109</v>
      </c>
      <c r="E7" s="179" t="s">
        <v>109</v>
      </c>
      <c r="F7" s="179"/>
      <c r="G7" s="180"/>
      <c r="H7" s="189"/>
      <c r="I7" s="185"/>
      <c r="J7" s="186"/>
      <c r="K7" s="187"/>
      <c r="L7" s="183"/>
      <c r="M7" s="184"/>
      <c r="N7" s="181"/>
      <c r="O7" s="182"/>
      <c r="P7" s="28"/>
      <c r="Q7" s="28"/>
      <c r="R7" s="179" t="s">
        <v>109</v>
      </c>
      <c r="S7" s="179" t="s">
        <v>109</v>
      </c>
      <c r="T7" s="226" t="s">
        <v>110</v>
      </c>
      <c r="U7" s="186" t="s">
        <v>110</v>
      </c>
      <c r="V7" s="186" t="s">
        <v>110</v>
      </c>
      <c r="W7" s="186" t="s">
        <v>110</v>
      </c>
      <c r="X7" s="186" t="s">
        <v>110</v>
      </c>
      <c r="AD7" s="225" t="s">
        <v>155</v>
      </c>
    </row>
    <row r="8" spans="1:35" ht="64.5" customHeight="1" x14ac:dyDescent="0.25">
      <c r="A8" s="252" t="s">
        <v>68</v>
      </c>
      <c r="B8" s="253"/>
      <c r="C8" s="161">
        <f>C9+C10</f>
        <v>854942</v>
      </c>
      <c r="D8" s="161">
        <f>D9+D10</f>
        <v>389421</v>
      </c>
      <c r="E8" s="161"/>
      <c r="F8" s="163" t="e">
        <f>F9+F10</f>
        <v>#REF!</v>
      </c>
      <c r="G8" s="47"/>
      <c r="H8" s="164"/>
      <c r="I8" s="161" t="e">
        <f>I9+I10</f>
        <v>#REF!</v>
      </c>
      <c r="J8" s="161" t="e">
        <f>J9+J10</f>
        <v>#REF!</v>
      </c>
      <c r="K8" s="47"/>
      <c r="L8" s="165" t="e">
        <f>L9+L10</f>
        <v>#REF!</v>
      </c>
      <c r="M8" s="62"/>
      <c r="N8" s="166" t="e">
        <f>N9+N10</f>
        <v>#REF!</v>
      </c>
      <c r="O8" s="62"/>
      <c r="P8" s="167"/>
      <c r="Q8" s="41"/>
      <c r="R8" s="161">
        <f>R9+R10</f>
        <v>465521</v>
      </c>
      <c r="S8" s="161"/>
      <c r="T8" s="227">
        <f>T9+T10</f>
        <v>1395014</v>
      </c>
      <c r="U8" s="161">
        <f>U9+U10</f>
        <v>389421</v>
      </c>
      <c r="V8" s="161"/>
      <c r="W8" s="163">
        <f>W9+W10</f>
        <v>1103710</v>
      </c>
      <c r="X8" s="47"/>
      <c r="Y8" s="164"/>
      <c r="AD8" s="205">
        <v>73637</v>
      </c>
    </row>
    <row r="9" spans="1:35" ht="33.75" customHeight="1" x14ac:dyDescent="0.3">
      <c r="A9" s="252" t="s">
        <v>66</v>
      </c>
      <c r="B9" s="253"/>
      <c r="C9" s="162">
        <v>74983</v>
      </c>
      <c r="D9" s="162">
        <v>0</v>
      </c>
      <c r="E9" s="162"/>
      <c r="F9" s="168">
        <v>0</v>
      </c>
      <c r="G9" s="26"/>
      <c r="H9" s="164"/>
      <c r="I9" s="162">
        <v>0</v>
      </c>
      <c r="J9" s="162">
        <v>0</v>
      </c>
      <c r="K9" s="26"/>
      <c r="L9" s="169">
        <v>234027</v>
      </c>
      <c r="M9" s="63"/>
      <c r="N9" s="169">
        <v>254491</v>
      </c>
      <c r="O9" s="63"/>
      <c r="P9" s="167"/>
      <c r="Q9" s="41">
        <f t="shared" ref="Q9:Q54" si="0">I9-P9</f>
        <v>0</v>
      </c>
      <c r="R9" s="162">
        <v>74983</v>
      </c>
      <c r="S9" s="162"/>
      <c r="T9" s="228">
        <v>74983</v>
      </c>
      <c r="U9" s="162">
        <v>0</v>
      </c>
      <c r="V9" s="162"/>
      <c r="W9" s="162">
        <v>173100</v>
      </c>
      <c r="X9" s="26"/>
      <c r="Y9" s="164"/>
      <c r="AB9" s="16"/>
      <c r="AC9" s="16"/>
      <c r="AD9" s="224" t="s">
        <v>156</v>
      </c>
    </row>
    <row r="10" spans="1:35" ht="39.75" customHeight="1" x14ac:dyDescent="0.25">
      <c r="A10" s="252" t="s">
        <v>65</v>
      </c>
      <c r="B10" s="253"/>
      <c r="C10" s="25">
        <f t="shared" ref="C10:X10" si="1">C12+C101+C164+C225</f>
        <v>779959</v>
      </c>
      <c r="D10" s="25">
        <f t="shared" si="1"/>
        <v>389421</v>
      </c>
      <c r="E10" s="25">
        <f t="shared" si="1"/>
        <v>72867</v>
      </c>
      <c r="F10" s="25" t="e">
        <f t="shared" si="1"/>
        <v>#REF!</v>
      </c>
      <c r="G10" s="25" t="e">
        <f t="shared" si="1"/>
        <v>#REF!</v>
      </c>
      <c r="H10" s="25">
        <f t="shared" si="1"/>
        <v>0</v>
      </c>
      <c r="I10" s="25" t="e">
        <f t="shared" si="1"/>
        <v>#REF!</v>
      </c>
      <c r="J10" s="25" t="e">
        <f t="shared" si="1"/>
        <v>#REF!</v>
      </c>
      <c r="K10" s="25" t="e">
        <f t="shared" si="1"/>
        <v>#REF!</v>
      </c>
      <c r="L10" s="25" t="e">
        <f t="shared" si="1"/>
        <v>#REF!</v>
      </c>
      <c r="M10" s="25" t="e">
        <f t="shared" si="1"/>
        <v>#REF!</v>
      </c>
      <c r="N10" s="25" t="e">
        <f t="shared" si="1"/>
        <v>#REF!</v>
      </c>
      <c r="O10" s="25" t="e">
        <f t="shared" si="1"/>
        <v>#REF!</v>
      </c>
      <c r="P10" s="25">
        <f t="shared" si="1"/>
        <v>0</v>
      </c>
      <c r="Q10" s="25">
        <f t="shared" si="1"/>
        <v>-341779</v>
      </c>
      <c r="R10" s="25">
        <f t="shared" si="1"/>
        <v>390538</v>
      </c>
      <c r="S10" s="25">
        <f t="shared" si="1"/>
        <v>74075</v>
      </c>
      <c r="T10" s="209">
        <f t="shared" si="1"/>
        <v>1320031</v>
      </c>
      <c r="U10" s="209">
        <f>U12+U101+U164</f>
        <v>389421</v>
      </c>
      <c r="V10" s="209">
        <f t="shared" si="1"/>
        <v>72867</v>
      </c>
      <c r="W10" s="209">
        <f t="shared" si="1"/>
        <v>930610</v>
      </c>
      <c r="X10" s="209">
        <f t="shared" si="1"/>
        <v>107087</v>
      </c>
      <c r="AB10" s="205">
        <v>389421</v>
      </c>
      <c r="AC10" s="205">
        <f>AC50+AC60+AC84+AC85+AC86+AC87+AC88+AC94+AC95+AC97+AC143+AC153+AC154+AC155+AC156+AC157+AC158+AC187</f>
        <v>390538</v>
      </c>
      <c r="AD10" s="205">
        <v>74075</v>
      </c>
      <c r="AE10" s="205">
        <v>540072</v>
      </c>
      <c r="AF10" s="205">
        <v>33450</v>
      </c>
      <c r="AG10" s="205">
        <f>AD8+AF10</f>
        <v>107087</v>
      </c>
      <c r="AH10" s="16"/>
      <c r="AI10" s="16" t="s">
        <v>38</v>
      </c>
    </row>
    <row r="11" spans="1:35" ht="15" customHeight="1" x14ac:dyDescent="0.25">
      <c r="A11" s="13"/>
      <c r="B11" s="13"/>
      <c r="C11" s="24"/>
      <c r="D11" s="24"/>
      <c r="E11" s="24"/>
      <c r="F11" s="132"/>
      <c r="G11" s="24"/>
      <c r="I11" s="24"/>
      <c r="J11" s="24"/>
      <c r="K11" s="24"/>
      <c r="L11" s="24"/>
      <c r="M11" s="24"/>
      <c r="N11" s="24"/>
      <c r="O11" s="24"/>
      <c r="P11" s="28"/>
      <c r="Q11" s="125">
        <f t="shared" si="0"/>
        <v>0</v>
      </c>
      <c r="R11" s="24"/>
      <c r="S11" s="24"/>
      <c r="T11" s="20"/>
      <c r="U11" s="24"/>
      <c r="V11" s="24"/>
      <c r="W11" s="132"/>
      <c r="X11" s="24"/>
      <c r="AB11" s="206"/>
      <c r="AC11" s="206"/>
      <c r="AD11" s="219"/>
      <c r="AE11" s="215"/>
      <c r="AF11" s="84"/>
    </row>
    <row r="12" spans="1:35" ht="30.75" customHeight="1" x14ac:dyDescent="0.25">
      <c r="A12" s="2" t="s">
        <v>2</v>
      </c>
      <c r="B12" s="3" t="s">
        <v>3</v>
      </c>
      <c r="C12" s="188">
        <f>C25+C50+C51+C52+C53+C54+C55+C56+C57+C58+C59+C60+C84+C85+C86+C87</f>
        <v>107739</v>
      </c>
      <c r="D12" s="56">
        <f>D25+D50+D51+D52+D53+D54+D55+D56+D57+D58+D59+D60+D84+D85+D86+D87+D88+D89+D90+D91+D92+D93+D94+D95+D96+D97+D98+D99+D100</f>
        <v>21792</v>
      </c>
      <c r="E12" s="56">
        <f>E24+E25+E50+E51+E52+E53+E54+E60</f>
        <v>21574</v>
      </c>
      <c r="F12" s="133">
        <f>F25+F45+F46+F47+F48+F49+F50+F51+F52+F53+F54+F60+F61+F62+F63+F64+F65+F66+F67+F68+F69+F70+F71+F72+F73+F74+F75+F76+F77+F78+F79+F80+F81</f>
        <v>11559</v>
      </c>
      <c r="G12" s="56">
        <f>G25+G45+G46+G47+G48+G49+G50+G51+G52+G53+G54+G60+G61+G62+G63+G64+G65+G66+G67+G68+G69+G70+G71+G72+G73+G74+G75+G76+G77+G78+G79+G80+G81</f>
        <v>11559</v>
      </c>
      <c r="I12" s="110">
        <f>J12+N12</f>
        <v>80189</v>
      </c>
      <c r="J12" s="56">
        <f>J25+J45+J46+J47+J48+J49+J50+J51+J52+J53+J54+J60+J61+J62+J63+J64+J65+J66+J67+J68+J69+J70+J71+J72+J73+J74+J75+J76+J77+J78+J79+J80+J81</f>
        <v>12302</v>
      </c>
      <c r="K12" s="56">
        <f>K25+K45+K46+K47+K48+K49+K50+K51+K52+K53+K54+K60+K61+K62+K63+K64+K65+K66+K67+K68+K69+K70+K71+K72+K73+K74+K75+K76+K77+K78+K79+K80+K81</f>
        <v>12302</v>
      </c>
      <c r="L12" s="56">
        <f>L25+L45+L46+L47+L48+L49+L50+L51+L52+L53+L54+L60+L61+L62+L63+L64+L65+L66+L67+L68+L69+L70+L71+L72+L73+L74+L75+L76+L77+L78+L79+L80+L81+L82+L83</f>
        <v>67887</v>
      </c>
      <c r="M12" s="56">
        <f>M25+M45+M46+M47+M48+M49+M50+M51+M52+M53+M54+M60+M61+M62+M63+M64+M65+M66+M67+M68+M69+M70+M71+M72+M73+M74+M75+M76+M77+M78+M79+M80+M81+M82+M83</f>
        <v>9272</v>
      </c>
      <c r="N12" s="56">
        <f>N25+N45+N46+N47+N48+N49+N50+N51+N52+N53+N54+N60+N61+N62+N63+N64+N65+N66+N67+N68+N69+N70+N71+N72+N73+N74+N75+N76+N77+N78+N79+N80+N81+N82+N83</f>
        <v>67887</v>
      </c>
      <c r="O12" s="56">
        <f>O25+O45+O46+O47+O48+O49+O50+O51+O52+O53+O54+O60+O61+O62+O63+O64+O65+O66+O67+O68+O69+O70+O71+O72+O73+O74+O75+O76+O77+O78+O79+O80+O81+O82+O83</f>
        <v>9272</v>
      </c>
      <c r="P12" s="28"/>
      <c r="Q12" s="125"/>
      <c r="R12" s="56">
        <f>R24+R25+R50+R51+R52+R53+R54+R60+R84+R85+R86+R87</f>
        <v>85947</v>
      </c>
      <c r="S12" s="56">
        <f>S24+S25+S50+S51+S52+S53+S54+S60+S84+S85+S86+S87</f>
        <v>63926</v>
      </c>
      <c r="T12" s="229">
        <f>T25+T50+T51+T52+T53+T54+T55+T56+T57+T58+T59+T60+T84+T85+T86+T87+T88+T89+T90+T91+T92+T93+T94+T95+T96+T97+T98+T99+T100</f>
        <v>991881</v>
      </c>
      <c r="U12" s="56">
        <f>U25+U50+U51+U52+U53+U54+U55+U56+U57+U58+U59+U60+U84+U85+U86+U87+U88+U89+U90+U91+U92+U93+U94+U95+U96+U97+U98+U99+U100</f>
        <v>177887</v>
      </c>
      <c r="V12" s="56">
        <f>V25+V50+V51+V52+V53+V54+V55+V56+V57+V58+V59+V60+V84+V85+V86+V87+V88+V89+V90+V91+V92+V93+V94+V95+V96+V97+V98+V99+V100</f>
        <v>52407</v>
      </c>
      <c r="W12" s="56">
        <f t="shared" ref="W12:X12" si="2">W25+W50+W51+W52+W53+W54+W55+W56+W57+W58+W59+W60+W84+W85+W86+W87+W88+W89+W90+W91+W92+W93+W94+W95+W96+W97+W98+W99+W100</f>
        <v>813994</v>
      </c>
      <c r="X12" s="56">
        <f t="shared" si="2"/>
        <v>104897</v>
      </c>
      <c r="Y12" s="16"/>
      <c r="AB12" s="84"/>
      <c r="AC12" s="206"/>
      <c r="AD12" s="219"/>
      <c r="AE12" s="215"/>
      <c r="AF12" s="84"/>
    </row>
    <row r="13" spans="1:35" ht="30" hidden="1" customHeight="1" x14ac:dyDescent="0.25">
      <c r="A13" s="23"/>
      <c r="B13" s="5"/>
      <c r="C13" s="19"/>
      <c r="D13" s="19"/>
      <c r="E13" s="19"/>
      <c r="F13" s="134"/>
      <c r="G13" s="21"/>
      <c r="I13" s="110">
        <f t="shared" ref="I13:I54" si="3">J13+N13</f>
        <v>0</v>
      </c>
      <c r="J13" s="19"/>
      <c r="K13" s="21"/>
      <c r="L13" s="65"/>
      <c r="M13" s="66"/>
      <c r="N13" s="66"/>
      <c r="O13" s="66"/>
      <c r="P13" s="28"/>
      <c r="Q13" s="125">
        <f t="shared" si="0"/>
        <v>0</v>
      </c>
      <c r="R13" s="19"/>
      <c r="S13" s="19"/>
      <c r="T13" s="19"/>
      <c r="U13" s="19"/>
      <c r="V13" s="19"/>
      <c r="W13" s="19"/>
      <c r="X13" s="19"/>
      <c r="Y13" s="16"/>
      <c r="AB13" s="84"/>
      <c r="AC13" s="206"/>
      <c r="AD13" s="219"/>
      <c r="AE13" s="215"/>
      <c r="AF13" s="84"/>
    </row>
    <row r="14" spans="1:35" ht="27.75" hidden="1" customHeight="1" x14ac:dyDescent="0.25">
      <c r="A14" s="23"/>
      <c r="B14" s="5"/>
      <c r="C14" s="19"/>
      <c r="D14" s="19"/>
      <c r="E14" s="19"/>
      <c r="F14" s="134"/>
      <c r="G14" s="20"/>
      <c r="I14" s="110">
        <f t="shared" si="3"/>
        <v>0</v>
      </c>
      <c r="J14" s="19"/>
      <c r="K14" s="20"/>
      <c r="L14" s="65"/>
      <c r="M14" s="64"/>
      <c r="N14" s="64"/>
      <c r="O14" s="64"/>
      <c r="P14" s="28"/>
      <c r="Q14" s="125">
        <f t="shared" si="0"/>
        <v>0</v>
      </c>
      <c r="R14" s="19"/>
      <c r="S14" s="19"/>
      <c r="T14" s="19"/>
      <c r="U14" s="19"/>
      <c r="V14" s="19"/>
      <c r="W14" s="19"/>
      <c r="X14" s="19"/>
      <c r="Y14" s="16"/>
      <c r="AB14" s="84"/>
      <c r="AC14" s="206"/>
      <c r="AD14" s="219"/>
      <c r="AE14" s="215"/>
      <c r="AF14" s="84"/>
    </row>
    <row r="15" spans="1:35" ht="28.5" hidden="1" customHeight="1" x14ac:dyDescent="0.25">
      <c r="A15" s="23"/>
      <c r="B15" s="5"/>
      <c r="C15" s="19"/>
      <c r="D15" s="19"/>
      <c r="E15" s="19"/>
      <c r="F15" s="134"/>
      <c r="G15" s="21"/>
      <c r="I15" s="110">
        <f t="shared" si="3"/>
        <v>0</v>
      </c>
      <c r="J15" s="19"/>
      <c r="K15" s="21"/>
      <c r="L15" s="65"/>
      <c r="M15" s="66"/>
      <c r="N15" s="66"/>
      <c r="O15" s="66"/>
      <c r="P15" s="28"/>
      <c r="Q15" s="125">
        <f t="shared" si="0"/>
        <v>0</v>
      </c>
      <c r="R15" s="19"/>
      <c r="S15" s="19"/>
      <c r="T15" s="19"/>
      <c r="U15" s="19"/>
      <c r="V15" s="19"/>
      <c r="W15" s="19"/>
      <c r="X15" s="19"/>
      <c r="Y15" s="16"/>
      <c r="AB15" s="84"/>
      <c r="AC15" s="206"/>
      <c r="AD15" s="219"/>
      <c r="AE15" s="215"/>
      <c r="AF15" s="84"/>
    </row>
    <row r="16" spans="1:35" ht="18.75" hidden="1" customHeight="1" x14ac:dyDescent="0.25">
      <c r="A16" s="23"/>
      <c r="B16" s="5"/>
      <c r="C16" s="19"/>
      <c r="D16" s="19"/>
      <c r="E16" s="19"/>
      <c r="F16" s="134"/>
      <c r="G16" s="21"/>
      <c r="I16" s="110">
        <f t="shared" si="3"/>
        <v>0</v>
      </c>
      <c r="J16" s="19"/>
      <c r="K16" s="21"/>
      <c r="L16" s="65"/>
      <c r="M16" s="66"/>
      <c r="N16" s="66"/>
      <c r="O16" s="66"/>
      <c r="P16" s="28"/>
      <c r="Q16" s="125">
        <f t="shared" si="0"/>
        <v>0</v>
      </c>
      <c r="R16" s="19"/>
      <c r="S16" s="19"/>
      <c r="T16" s="19"/>
      <c r="U16" s="19"/>
      <c r="V16" s="19"/>
      <c r="W16" s="19"/>
      <c r="X16" s="19"/>
      <c r="Y16" s="16"/>
      <c r="AB16" s="84"/>
      <c r="AC16" s="206"/>
      <c r="AD16" s="219"/>
      <c r="AE16" s="215"/>
      <c r="AF16" s="84"/>
    </row>
    <row r="17" spans="1:32" ht="20.25" hidden="1" customHeight="1" x14ac:dyDescent="0.25">
      <c r="A17" s="23"/>
      <c r="B17" s="5"/>
      <c r="C17" s="19"/>
      <c r="D17" s="19"/>
      <c r="E17" s="19"/>
      <c r="F17" s="134"/>
      <c r="G17" s="21"/>
      <c r="I17" s="110">
        <f t="shared" si="3"/>
        <v>0</v>
      </c>
      <c r="J17" s="19"/>
      <c r="K17" s="21"/>
      <c r="L17" s="65"/>
      <c r="M17" s="66"/>
      <c r="N17" s="66"/>
      <c r="O17" s="66"/>
      <c r="P17" s="28"/>
      <c r="Q17" s="125">
        <f t="shared" si="0"/>
        <v>0</v>
      </c>
      <c r="R17" s="19"/>
      <c r="S17" s="19"/>
      <c r="T17" s="19"/>
      <c r="U17" s="19"/>
      <c r="V17" s="19"/>
      <c r="W17" s="19"/>
      <c r="X17" s="19"/>
      <c r="Y17" s="16"/>
      <c r="AB17" s="84"/>
      <c r="AC17" s="206"/>
      <c r="AD17" s="219"/>
      <c r="AE17" s="215"/>
      <c r="AF17" s="84"/>
    </row>
    <row r="18" spans="1:32" ht="15.75" hidden="1" customHeight="1" x14ac:dyDescent="0.25">
      <c r="A18" s="23"/>
      <c r="B18" s="5"/>
      <c r="C18" s="19"/>
      <c r="D18" s="19"/>
      <c r="E18" s="19"/>
      <c r="F18" s="134"/>
      <c r="G18" s="21"/>
      <c r="I18" s="110">
        <f t="shared" si="3"/>
        <v>0</v>
      </c>
      <c r="J18" s="19"/>
      <c r="K18" s="21"/>
      <c r="L18" s="65"/>
      <c r="M18" s="66"/>
      <c r="N18" s="66"/>
      <c r="O18" s="66"/>
      <c r="P18" s="28"/>
      <c r="Q18" s="125">
        <f t="shared" si="0"/>
        <v>0</v>
      </c>
      <c r="R18" s="19"/>
      <c r="S18" s="19"/>
      <c r="T18" s="19"/>
      <c r="U18" s="19"/>
      <c r="V18" s="19"/>
      <c r="W18" s="19"/>
      <c r="X18" s="19"/>
      <c r="Y18" s="16"/>
      <c r="AB18" s="84"/>
      <c r="AC18" s="206"/>
      <c r="AD18" s="219"/>
      <c r="AE18" s="215"/>
      <c r="AF18" s="84"/>
    </row>
    <row r="19" spans="1:32" ht="85.5" hidden="1" customHeight="1" x14ac:dyDescent="0.25">
      <c r="A19" s="23"/>
      <c r="B19" s="12"/>
      <c r="C19" s="19"/>
      <c r="D19" s="19"/>
      <c r="E19" s="19"/>
      <c r="F19" s="134"/>
      <c r="G19" s="39"/>
      <c r="I19" s="110">
        <f t="shared" si="3"/>
        <v>0</v>
      </c>
      <c r="J19" s="19"/>
      <c r="K19" s="39"/>
      <c r="L19" s="65"/>
      <c r="M19" s="67"/>
      <c r="N19" s="67"/>
      <c r="O19" s="67"/>
      <c r="P19" s="28"/>
      <c r="Q19" s="125">
        <f t="shared" si="0"/>
        <v>0</v>
      </c>
      <c r="R19" s="19"/>
      <c r="S19" s="19"/>
      <c r="T19" s="19"/>
      <c r="U19" s="19"/>
      <c r="V19" s="19"/>
      <c r="W19" s="19"/>
      <c r="X19" s="19"/>
      <c r="Y19" s="16"/>
      <c r="AB19" s="84"/>
      <c r="AC19" s="206"/>
      <c r="AD19" s="219"/>
      <c r="AE19" s="215"/>
      <c r="AF19" s="84"/>
    </row>
    <row r="20" spans="1:32" ht="30.75" hidden="1" customHeight="1" x14ac:dyDescent="0.25">
      <c r="A20" s="23"/>
      <c r="B20" s="5"/>
      <c r="C20" s="19"/>
      <c r="D20" s="19"/>
      <c r="E20" s="19"/>
      <c r="F20" s="134"/>
      <c r="G20" s="35"/>
      <c r="I20" s="110">
        <f t="shared" si="3"/>
        <v>0</v>
      </c>
      <c r="J20" s="19"/>
      <c r="K20" s="35"/>
      <c r="L20" s="65"/>
      <c r="M20" s="68"/>
      <c r="N20" s="68"/>
      <c r="O20" s="68"/>
      <c r="P20" s="28"/>
      <c r="Q20" s="125">
        <f t="shared" si="0"/>
        <v>0</v>
      </c>
      <c r="R20" s="19"/>
      <c r="S20" s="19"/>
      <c r="T20" s="19"/>
      <c r="U20" s="19"/>
      <c r="V20" s="19"/>
      <c r="W20" s="19"/>
      <c r="X20" s="19"/>
      <c r="Y20" s="16"/>
      <c r="AB20" s="84"/>
      <c r="AC20" s="206"/>
      <c r="AD20" s="219"/>
      <c r="AE20" s="215"/>
      <c r="AF20" s="84"/>
    </row>
    <row r="21" spans="1:32" ht="21" hidden="1" customHeight="1" x14ac:dyDescent="0.25">
      <c r="A21" s="23"/>
      <c r="B21" s="5"/>
      <c r="C21" s="19"/>
      <c r="D21" s="19"/>
      <c r="E21" s="19"/>
      <c r="F21" s="134"/>
      <c r="G21" s="35"/>
      <c r="I21" s="110">
        <f t="shared" si="3"/>
        <v>0</v>
      </c>
      <c r="J21" s="19"/>
      <c r="K21" s="35"/>
      <c r="L21" s="65"/>
      <c r="M21" s="68"/>
      <c r="N21" s="68"/>
      <c r="O21" s="68"/>
      <c r="P21" s="28"/>
      <c r="Q21" s="125">
        <f t="shared" si="0"/>
        <v>0</v>
      </c>
      <c r="R21" s="19"/>
      <c r="S21" s="19"/>
      <c r="T21" s="19"/>
      <c r="U21" s="19"/>
      <c r="V21" s="19"/>
      <c r="W21" s="19"/>
      <c r="X21" s="19"/>
      <c r="Y21" s="16"/>
      <c r="AB21" s="84"/>
      <c r="AC21" s="206"/>
      <c r="AD21" s="219"/>
      <c r="AE21" s="215"/>
      <c r="AF21" s="84"/>
    </row>
    <row r="22" spans="1:32" ht="24.75" hidden="1" customHeight="1" x14ac:dyDescent="0.25">
      <c r="A22" s="23"/>
      <c r="B22" s="5"/>
      <c r="C22" s="19"/>
      <c r="D22" s="19"/>
      <c r="E22" s="19"/>
      <c r="F22" s="134"/>
      <c r="G22" s="35"/>
      <c r="I22" s="110">
        <f t="shared" si="3"/>
        <v>0</v>
      </c>
      <c r="J22" s="19"/>
      <c r="K22" s="35"/>
      <c r="L22" s="65"/>
      <c r="M22" s="68"/>
      <c r="N22" s="68"/>
      <c r="O22" s="68"/>
      <c r="P22" s="28"/>
      <c r="Q22" s="125">
        <f t="shared" si="0"/>
        <v>0</v>
      </c>
      <c r="R22" s="19"/>
      <c r="S22" s="19"/>
      <c r="T22" s="19"/>
      <c r="U22" s="19"/>
      <c r="V22" s="19"/>
      <c r="W22" s="19"/>
      <c r="X22" s="19"/>
      <c r="Y22" s="16"/>
      <c r="AB22" s="84"/>
      <c r="AC22" s="206"/>
      <c r="AD22" s="219"/>
      <c r="AE22" s="215"/>
      <c r="AF22" s="84"/>
    </row>
    <row r="23" spans="1:32" ht="33" hidden="1" customHeight="1" x14ac:dyDescent="0.25">
      <c r="A23" s="23"/>
      <c r="B23" s="5"/>
      <c r="C23" s="19"/>
      <c r="D23" s="19"/>
      <c r="E23" s="19"/>
      <c r="F23" s="134"/>
      <c r="G23" s="35"/>
      <c r="I23" s="110">
        <f t="shared" si="3"/>
        <v>0</v>
      </c>
      <c r="J23" s="19"/>
      <c r="K23" s="35"/>
      <c r="L23" s="65"/>
      <c r="M23" s="68"/>
      <c r="N23" s="68"/>
      <c r="O23" s="68"/>
      <c r="P23" s="28"/>
      <c r="Q23" s="125">
        <f t="shared" si="0"/>
        <v>0</v>
      </c>
      <c r="R23" s="19"/>
      <c r="S23" s="19"/>
      <c r="T23" s="19"/>
      <c r="U23" s="19"/>
      <c r="V23" s="19"/>
      <c r="W23" s="19"/>
      <c r="X23" s="19"/>
      <c r="Y23" s="16"/>
      <c r="AB23" s="84"/>
      <c r="AC23" s="206"/>
      <c r="AD23" s="219"/>
      <c r="AE23" s="215"/>
      <c r="AF23" s="84"/>
    </row>
    <row r="24" spans="1:32" ht="78.75" hidden="1" customHeight="1" x14ac:dyDescent="0.25">
      <c r="A24" s="23"/>
      <c r="B24" s="103"/>
      <c r="C24" s="19"/>
      <c r="D24" s="19"/>
      <c r="E24" s="19"/>
      <c r="F24" s="134"/>
      <c r="G24" s="35"/>
      <c r="I24" s="110"/>
      <c r="J24" s="19"/>
      <c r="K24" s="35"/>
      <c r="L24" s="65"/>
      <c r="M24" s="68"/>
      <c r="N24" s="68"/>
      <c r="O24" s="68"/>
      <c r="P24" s="28"/>
      <c r="Q24" s="125"/>
      <c r="R24" s="19"/>
      <c r="S24" s="19"/>
      <c r="T24" s="19"/>
      <c r="U24" s="19"/>
      <c r="V24" s="19"/>
      <c r="W24" s="19"/>
      <c r="X24" s="19"/>
      <c r="Y24" s="16"/>
      <c r="AB24" s="84"/>
      <c r="AC24" s="206"/>
      <c r="AD24" s="219"/>
      <c r="AE24" s="215"/>
      <c r="AF24" s="84"/>
    </row>
    <row r="25" spans="1:32" ht="30.75" customHeight="1" x14ac:dyDescent="0.25">
      <c r="A25" s="155">
        <v>1</v>
      </c>
      <c r="B25" s="103" t="s">
        <v>104</v>
      </c>
      <c r="C25" s="19" t="s">
        <v>60</v>
      </c>
      <c r="D25" s="19" t="s">
        <v>60</v>
      </c>
      <c r="E25" s="19" t="s">
        <v>27</v>
      </c>
      <c r="F25" s="40">
        <v>11559</v>
      </c>
      <c r="G25" s="40">
        <v>11559</v>
      </c>
      <c r="H25" s="158"/>
      <c r="I25" s="110">
        <f t="shared" si="3"/>
        <v>11777</v>
      </c>
      <c r="J25" s="40">
        <v>11559</v>
      </c>
      <c r="K25" s="40">
        <v>11559</v>
      </c>
      <c r="L25" s="40">
        <v>218</v>
      </c>
      <c r="M25" s="40"/>
      <c r="N25" s="40">
        <v>218</v>
      </c>
      <c r="O25" s="40"/>
      <c r="P25" s="40">
        <v>0</v>
      </c>
      <c r="Q25" s="20">
        <f t="shared" si="0"/>
        <v>11777</v>
      </c>
      <c r="R25" s="40">
        <v>0</v>
      </c>
      <c r="S25" s="40">
        <v>0</v>
      </c>
      <c r="T25" s="39">
        <f t="shared" ref="T25:T88" si="4">U25+W25</f>
        <v>11777</v>
      </c>
      <c r="U25" s="19" t="s">
        <v>60</v>
      </c>
      <c r="V25" s="19" t="s">
        <v>27</v>
      </c>
      <c r="W25" s="40"/>
      <c r="X25" s="40"/>
      <c r="Y25" s="16"/>
      <c r="AB25" s="19" t="s">
        <v>60</v>
      </c>
      <c r="AC25" s="217"/>
      <c r="AD25" s="220"/>
      <c r="AE25" s="215"/>
      <c r="AF25" s="84"/>
    </row>
    <row r="26" spans="1:32" ht="25.5" hidden="1" customHeight="1" x14ac:dyDescent="0.25">
      <c r="A26" s="155"/>
      <c r="B26" s="5"/>
      <c r="C26" s="19"/>
      <c r="D26" s="19"/>
      <c r="E26" s="19"/>
      <c r="F26" s="134"/>
      <c r="G26" s="19"/>
      <c r="I26" s="110">
        <f t="shared" si="3"/>
        <v>0</v>
      </c>
      <c r="J26" s="19"/>
      <c r="K26" s="19"/>
      <c r="L26" s="65"/>
      <c r="M26" s="65"/>
      <c r="N26" s="65"/>
      <c r="O26" s="65"/>
      <c r="P26" s="28"/>
      <c r="Q26" s="125">
        <f t="shared" si="0"/>
        <v>0</v>
      </c>
      <c r="R26" s="19"/>
      <c r="S26" s="19"/>
      <c r="T26" s="39">
        <f t="shared" si="4"/>
        <v>0</v>
      </c>
      <c r="U26" s="19"/>
      <c r="V26" s="19"/>
      <c r="W26" s="134"/>
      <c r="X26" s="19"/>
      <c r="Y26" s="16"/>
      <c r="AB26" s="19"/>
      <c r="AC26" s="206"/>
      <c r="AD26" s="219"/>
      <c r="AE26" s="215"/>
      <c r="AF26" s="84"/>
    </row>
    <row r="27" spans="1:32" ht="25.5" hidden="1" customHeight="1" x14ac:dyDescent="0.25">
      <c r="A27" s="155"/>
      <c r="B27" s="5"/>
      <c r="C27" s="19"/>
      <c r="D27" s="19"/>
      <c r="E27" s="19"/>
      <c r="F27" s="134"/>
      <c r="G27" s="19"/>
      <c r="I27" s="110">
        <f t="shared" si="3"/>
        <v>0</v>
      </c>
      <c r="J27" s="19"/>
      <c r="K27" s="19"/>
      <c r="L27" s="65"/>
      <c r="M27" s="65"/>
      <c r="N27" s="65"/>
      <c r="O27" s="65"/>
      <c r="P27" s="28"/>
      <c r="Q27" s="125">
        <f t="shared" si="0"/>
        <v>0</v>
      </c>
      <c r="R27" s="19"/>
      <c r="S27" s="19"/>
      <c r="T27" s="39">
        <f t="shared" si="4"/>
        <v>0</v>
      </c>
      <c r="U27" s="19"/>
      <c r="V27" s="19"/>
      <c r="W27" s="134"/>
      <c r="X27" s="19"/>
      <c r="Y27" s="16"/>
      <c r="AB27" s="19"/>
      <c r="AC27" s="206"/>
      <c r="AD27" s="219"/>
      <c r="AE27" s="215"/>
      <c r="AF27" s="84"/>
    </row>
    <row r="28" spans="1:32" ht="25.5" hidden="1" customHeight="1" x14ac:dyDescent="0.25">
      <c r="A28" s="155"/>
      <c r="B28" s="5"/>
      <c r="C28" s="19"/>
      <c r="D28" s="19"/>
      <c r="E28" s="19"/>
      <c r="F28" s="134"/>
      <c r="G28" s="19"/>
      <c r="I28" s="110">
        <f t="shared" si="3"/>
        <v>0</v>
      </c>
      <c r="J28" s="19"/>
      <c r="K28" s="19"/>
      <c r="L28" s="65"/>
      <c r="M28" s="65"/>
      <c r="N28" s="65"/>
      <c r="O28" s="65"/>
      <c r="P28" s="28"/>
      <c r="Q28" s="125">
        <f t="shared" si="0"/>
        <v>0</v>
      </c>
      <c r="R28" s="19"/>
      <c r="S28" s="19"/>
      <c r="T28" s="39">
        <f t="shared" si="4"/>
        <v>0</v>
      </c>
      <c r="U28" s="19"/>
      <c r="V28" s="19"/>
      <c r="W28" s="134"/>
      <c r="X28" s="19"/>
      <c r="Y28" s="16"/>
      <c r="AB28" s="19"/>
      <c r="AC28" s="206"/>
      <c r="AD28" s="219"/>
      <c r="AE28" s="215"/>
      <c r="AF28" s="84"/>
    </row>
    <row r="29" spans="1:32" ht="48" hidden="1" customHeight="1" x14ac:dyDescent="0.25">
      <c r="A29" s="155"/>
      <c r="B29" s="5"/>
      <c r="C29" s="19"/>
      <c r="D29" s="19"/>
      <c r="E29" s="19"/>
      <c r="F29" s="134"/>
      <c r="G29" s="19"/>
      <c r="I29" s="110">
        <f t="shared" si="3"/>
        <v>0</v>
      </c>
      <c r="J29" s="19"/>
      <c r="K29" s="19"/>
      <c r="L29" s="65"/>
      <c r="M29" s="65"/>
      <c r="N29" s="65"/>
      <c r="O29" s="65"/>
      <c r="P29" s="28"/>
      <c r="Q29" s="125">
        <f t="shared" si="0"/>
        <v>0</v>
      </c>
      <c r="R29" s="19"/>
      <c r="S29" s="19"/>
      <c r="T29" s="39">
        <f t="shared" si="4"/>
        <v>0</v>
      </c>
      <c r="U29" s="19"/>
      <c r="V29" s="19"/>
      <c r="W29" s="134"/>
      <c r="X29" s="19"/>
      <c r="Y29" s="16"/>
      <c r="AB29" s="19"/>
      <c r="AC29" s="206"/>
      <c r="AD29" s="219"/>
      <c r="AE29" s="215"/>
      <c r="AF29" s="84"/>
    </row>
    <row r="30" spans="1:32" ht="25.5" hidden="1" customHeight="1" x14ac:dyDescent="0.25">
      <c r="A30" s="155"/>
      <c r="B30" s="5"/>
      <c r="C30" s="19"/>
      <c r="D30" s="19"/>
      <c r="E30" s="19"/>
      <c r="F30" s="134"/>
      <c r="G30" s="19"/>
      <c r="I30" s="110">
        <f t="shared" si="3"/>
        <v>0</v>
      </c>
      <c r="J30" s="19"/>
      <c r="K30" s="19"/>
      <c r="L30" s="65"/>
      <c r="M30" s="65"/>
      <c r="N30" s="65"/>
      <c r="O30" s="65"/>
      <c r="P30" s="28"/>
      <c r="Q30" s="125">
        <f t="shared" si="0"/>
        <v>0</v>
      </c>
      <c r="R30" s="19"/>
      <c r="S30" s="19"/>
      <c r="T30" s="39">
        <f t="shared" si="4"/>
        <v>0</v>
      </c>
      <c r="U30" s="19"/>
      <c r="V30" s="19"/>
      <c r="W30" s="134"/>
      <c r="X30" s="19"/>
      <c r="Y30" s="16"/>
      <c r="AB30" s="19"/>
      <c r="AC30" s="206"/>
      <c r="AD30" s="219"/>
      <c r="AE30" s="215"/>
      <c r="AF30" s="84"/>
    </row>
    <row r="31" spans="1:32" ht="42.75" hidden="1" customHeight="1" x14ac:dyDescent="0.25">
      <c r="A31" s="155"/>
      <c r="B31" s="53"/>
      <c r="C31" s="48"/>
      <c r="D31" s="48"/>
      <c r="E31" s="48"/>
      <c r="F31" s="135"/>
      <c r="G31" s="19"/>
      <c r="I31" s="110">
        <f t="shared" si="3"/>
        <v>0</v>
      </c>
      <c r="J31" s="48"/>
      <c r="K31" s="19"/>
      <c r="L31" s="70"/>
      <c r="M31" s="65"/>
      <c r="N31" s="70"/>
      <c r="O31" s="65"/>
      <c r="P31" s="28"/>
      <c r="Q31" s="125">
        <f t="shared" si="0"/>
        <v>0</v>
      </c>
      <c r="R31" s="48"/>
      <c r="S31" s="48"/>
      <c r="T31" s="39">
        <f t="shared" si="4"/>
        <v>0</v>
      </c>
      <c r="U31" s="48"/>
      <c r="V31" s="48"/>
      <c r="W31" s="135"/>
      <c r="X31" s="19"/>
      <c r="Y31" s="16"/>
      <c r="AB31" s="48"/>
      <c r="AC31" s="206"/>
      <c r="AD31" s="219"/>
      <c r="AE31" s="215"/>
      <c r="AF31" s="84"/>
    </row>
    <row r="32" spans="1:32" ht="72" hidden="1" customHeight="1" x14ac:dyDescent="0.25">
      <c r="A32" s="155"/>
      <c r="B32" s="5"/>
      <c r="C32" s="19"/>
      <c r="D32" s="19"/>
      <c r="E32" s="19"/>
      <c r="F32" s="134"/>
      <c r="G32" s="19"/>
      <c r="I32" s="110">
        <f t="shared" si="3"/>
        <v>0</v>
      </c>
      <c r="J32" s="19"/>
      <c r="K32" s="19"/>
      <c r="L32" s="65"/>
      <c r="M32" s="65"/>
      <c r="N32" s="65"/>
      <c r="O32" s="65"/>
      <c r="P32" s="28"/>
      <c r="Q32" s="125">
        <f t="shared" si="0"/>
        <v>0</v>
      </c>
      <c r="R32" s="19"/>
      <c r="S32" s="19"/>
      <c r="T32" s="39">
        <f t="shared" si="4"/>
        <v>0</v>
      </c>
      <c r="U32" s="19"/>
      <c r="V32" s="19"/>
      <c r="W32" s="134"/>
      <c r="X32" s="19"/>
      <c r="Y32" s="16"/>
      <c r="AB32" s="19"/>
      <c r="AC32" s="206"/>
      <c r="AD32" s="219"/>
      <c r="AE32" s="215"/>
      <c r="AF32" s="84"/>
    </row>
    <row r="33" spans="1:32" ht="34.5" hidden="1" customHeight="1" x14ac:dyDescent="0.25">
      <c r="A33" s="155"/>
      <c r="B33" s="5"/>
      <c r="C33" s="19"/>
      <c r="D33" s="19"/>
      <c r="E33" s="19"/>
      <c r="F33" s="134"/>
      <c r="G33" s="19"/>
      <c r="I33" s="110">
        <f t="shared" si="3"/>
        <v>0</v>
      </c>
      <c r="J33" s="19"/>
      <c r="K33" s="19"/>
      <c r="L33" s="65"/>
      <c r="M33" s="65"/>
      <c r="N33" s="65"/>
      <c r="O33" s="65"/>
      <c r="P33" s="28"/>
      <c r="Q33" s="125">
        <f t="shared" si="0"/>
        <v>0</v>
      </c>
      <c r="R33" s="19"/>
      <c r="S33" s="19"/>
      <c r="T33" s="39">
        <f t="shared" si="4"/>
        <v>0</v>
      </c>
      <c r="U33" s="19"/>
      <c r="V33" s="19"/>
      <c r="W33" s="134"/>
      <c r="X33" s="19"/>
      <c r="Y33" s="16"/>
      <c r="AB33" s="19"/>
      <c r="AC33" s="206"/>
      <c r="AD33" s="219"/>
      <c r="AE33" s="215"/>
      <c r="AF33" s="84"/>
    </row>
    <row r="34" spans="1:32" ht="34.5" hidden="1" customHeight="1" x14ac:dyDescent="0.25">
      <c r="A34" s="155"/>
      <c r="B34" s="53"/>
      <c r="C34" s="48"/>
      <c r="D34" s="48"/>
      <c r="E34" s="48"/>
      <c r="F34" s="135"/>
      <c r="G34" s="48"/>
      <c r="I34" s="110">
        <f t="shared" si="3"/>
        <v>0</v>
      </c>
      <c r="J34" s="48"/>
      <c r="K34" s="48"/>
      <c r="L34" s="70"/>
      <c r="M34" s="70"/>
      <c r="N34" s="70"/>
      <c r="O34" s="70"/>
      <c r="P34" s="28"/>
      <c r="Q34" s="125">
        <f t="shared" si="0"/>
        <v>0</v>
      </c>
      <c r="R34" s="48"/>
      <c r="S34" s="48"/>
      <c r="T34" s="39">
        <f t="shared" si="4"/>
        <v>0</v>
      </c>
      <c r="U34" s="48"/>
      <c r="V34" s="48"/>
      <c r="W34" s="135"/>
      <c r="X34" s="48"/>
      <c r="Y34" s="16"/>
      <c r="AB34" s="48"/>
      <c r="AC34" s="206"/>
      <c r="AD34" s="219"/>
      <c r="AE34" s="215"/>
      <c r="AF34" s="84"/>
    </row>
    <row r="35" spans="1:32" ht="28.5" hidden="1" customHeight="1" x14ac:dyDescent="0.25">
      <c r="A35" s="155"/>
      <c r="B35" s="5"/>
      <c r="C35" s="19"/>
      <c r="D35" s="19"/>
      <c r="E35" s="19"/>
      <c r="F35" s="134"/>
      <c r="G35" s="19"/>
      <c r="I35" s="110">
        <f t="shared" si="3"/>
        <v>0</v>
      </c>
      <c r="J35" s="19"/>
      <c r="K35" s="19"/>
      <c r="L35" s="65"/>
      <c r="M35" s="65"/>
      <c r="N35" s="65"/>
      <c r="O35" s="65"/>
      <c r="P35" s="28"/>
      <c r="Q35" s="125">
        <f t="shared" si="0"/>
        <v>0</v>
      </c>
      <c r="R35" s="19"/>
      <c r="S35" s="19"/>
      <c r="T35" s="39">
        <f t="shared" si="4"/>
        <v>0</v>
      </c>
      <c r="U35" s="19"/>
      <c r="V35" s="19"/>
      <c r="W35" s="134"/>
      <c r="X35" s="19"/>
      <c r="Y35" s="16"/>
      <c r="AB35" s="19"/>
      <c r="AC35" s="206"/>
      <c r="AD35" s="219"/>
      <c r="AE35" s="215"/>
      <c r="AF35" s="84"/>
    </row>
    <row r="36" spans="1:32" ht="45.75" hidden="1" customHeight="1" x14ac:dyDescent="0.25">
      <c r="A36" s="155"/>
      <c r="B36" s="5"/>
      <c r="C36" s="19"/>
      <c r="D36" s="19"/>
      <c r="E36" s="19"/>
      <c r="F36" s="134"/>
      <c r="G36" s="19"/>
      <c r="I36" s="110">
        <f t="shared" si="3"/>
        <v>0</v>
      </c>
      <c r="J36" s="19"/>
      <c r="K36" s="19"/>
      <c r="L36" s="65"/>
      <c r="M36" s="65"/>
      <c r="N36" s="65"/>
      <c r="O36" s="65"/>
      <c r="P36" s="28"/>
      <c r="Q36" s="125">
        <f t="shared" si="0"/>
        <v>0</v>
      </c>
      <c r="R36" s="19"/>
      <c r="S36" s="19"/>
      <c r="T36" s="39">
        <f t="shared" si="4"/>
        <v>0</v>
      </c>
      <c r="U36" s="19"/>
      <c r="V36" s="19"/>
      <c r="W36" s="134"/>
      <c r="X36" s="19"/>
      <c r="Y36" s="16"/>
      <c r="AB36" s="19"/>
      <c r="AC36" s="206"/>
      <c r="AD36" s="219"/>
      <c r="AE36" s="215"/>
      <c r="AF36" s="84"/>
    </row>
    <row r="37" spans="1:32" ht="48" hidden="1" customHeight="1" x14ac:dyDescent="0.25">
      <c r="A37" s="155"/>
      <c r="B37" s="53"/>
      <c r="C37" s="19"/>
      <c r="D37" s="19"/>
      <c r="E37" s="19"/>
      <c r="F37" s="134"/>
      <c r="G37" s="49"/>
      <c r="I37" s="110">
        <f t="shared" si="3"/>
        <v>0</v>
      </c>
      <c r="J37" s="19"/>
      <c r="K37" s="49"/>
      <c r="L37" s="65"/>
      <c r="M37" s="71"/>
      <c r="N37" s="65"/>
      <c r="O37" s="71"/>
      <c r="P37" s="28"/>
      <c r="Q37" s="125">
        <f t="shared" si="0"/>
        <v>0</v>
      </c>
      <c r="R37" s="19"/>
      <c r="S37" s="19"/>
      <c r="T37" s="39">
        <f t="shared" si="4"/>
        <v>0</v>
      </c>
      <c r="U37" s="19"/>
      <c r="V37" s="19"/>
      <c r="W37" s="134"/>
      <c r="X37" s="49"/>
      <c r="Y37" s="16"/>
      <c r="AB37" s="19"/>
      <c r="AC37" s="206"/>
      <c r="AD37" s="219"/>
      <c r="AE37" s="215"/>
      <c r="AF37" s="84"/>
    </row>
    <row r="38" spans="1:32" ht="47.25" hidden="1" customHeight="1" x14ac:dyDescent="0.25">
      <c r="A38" s="155"/>
      <c r="B38" s="5"/>
      <c r="C38" s="19"/>
      <c r="D38" s="19"/>
      <c r="E38" s="19"/>
      <c r="F38" s="134"/>
      <c r="G38" s="40"/>
      <c r="I38" s="110">
        <f t="shared" si="3"/>
        <v>0</v>
      </c>
      <c r="J38" s="19"/>
      <c r="K38" s="40"/>
      <c r="L38" s="65"/>
      <c r="M38" s="69"/>
      <c r="N38" s="65"/>
      <c r="O38" s="69"/>
      <c r="P38" s="28"/>
      <c r="Q38" s="125">
        <f t="shared" si="0"/>
        <v>0</v>
      </c>
      <c r="R38" s="19"/>
      <c r="S38" s="19"/>
      <c r="T38" s="39">
        <f t="shared" si="4"/>
        <v>0</v>
      </c>
      <c r="U38" s="19"/>
      <c r="V38" s="19"/>
      <c r="W38" s="134"/>
      <c r="X38" s="40"/>
      <c r="Y38" s="16"/>
      <c r="AB38" s="19"/>
      <c r="AC38" s="206"/>
      <c r="AD38" s="219"/>
      <c r="AE38" s="215"/>
      <c r="AF38" s="84"/>
    </row>
    <row r="39" spans="1:32" ht="30" hidden="1" customHeight="1" x14ac:dyDescent="0.25">
      <c r="A39" s="155"/>
      <c r="B39" s="5"/>
      <c r="C39" s="19"/>
      <c r="D39" s="19"/>
      <c r="E39" s="19"/>
      <c r="F39" s="134"/>
      <c r="G39" s="19"/>
      <c r="I39" s="110">
        <f t="shared" si="3"/>
        <v>0</v>
      </c>
      <c r="J39" s="19"/>
      <c r="K39" s="19"/>
      <c r="L39" s="65"/>
      <c r="M39" s="65"/>
      <c r="N39" s="65"/>
      <c r="O39" s="65"/>
      <c r="P39" s="28"/>
      <c r="Q39" s="125">
        <f t="shared" si="0"/>
        <v>0</v>
      </c>
      <c r="R39" s="19"/>
      <c r="S39" s="19"/>
      <c r="T39" s="39">
        <f t="shared" si="4"/>
        <v>0</v>
      </c>
      <c r="U39" s="19"/>
      <c r="V39" s="19"/>
      <c r="W39" s="134"/>
      <c r="X39" s="19"/>
      <c r="Y39" s="16"/>
      <c r="AB39" s="19"/>
      <c r="AC39" s="206"/>
      <c r="AD39" s="219"/>
      <c r="AE39" s="215"/>
      <c r="AF39" s="84"/>
    </row>
    <row r="40" spans="1:32" ht="31.5" hidden="1" customHeight="1" x14ac:dyDescent="0.25">
      <c r="A40" s="155"/>
      <c r="B40" s="5"/>
      <c r="C40" s="19"/>
      <c r="D40" s="19"/>
      <c r="E40" s="19"/>
      <c r="F40" s="134"/>
      <c r="G40" s="19"/>
      <c r="I40" s="110">
        <f t="shared" si="3"/>
        <v>0</v>
      </c>
      <c r="J40" s="19"/>
      <c r="K40" s="19"/>
      <c r="L40" s="65"/>
      <c r="M40" s="65"/>
      <c r="N40" s="65"/>
      <c r="O40" s="65"/>
      <c r="P40" s="28"/>
      <c r="Q40" s="125">
        <f t="shared" si="0"/>
        <v>0</v>
      </c>
      <c r="R40" s="19"/>
      <c r="S40" s="19"/>
      <c r="T40" s="39">
        <f t="shared" si="4"/>
        <v>0</v>
      </c>
      <c r="U40" s="19"/>
      <c r="V40" s="19"/>
      <c r="W40" s="134"/>
      <c r="X40" s="19"/>
      <c r="Y40" s="16"/>
      <c r="AB40" s="19"/>
      <c r="AC40" s="206"/>
      <c r="AD40" s="219"/>
      <c r="AE40" s="215"/>
      <c r="AF40" s="84"/>
    </row>
    <row r="41" spans="1:32" ht="42.75" hidden="1" customHeight="1" x14ac:dyDescent="0.25">
      <c r="A41" s="155"/>
      <c r="B41" s="53"/>
      <c r="C41" s="48"/>
      <c r="D41" s="48"/>
      <c r="E41" s="48"/>
      <c r="F41" s="135"/>
      <c r="G41" s="48"/>
      <c r="I41" s="110">
        <f t="shared" si="3"/>
        <v>0</v>
      </c>
      <c r="J41" s="48"/>
      <c r="K41" s="48"/>
      <c r="L41" s="70"/>
      <c r="M41" s="70"/>
      <c r="N41" s="70"/>
      <c r="O41" s="70"/>
      <c r="P41" s="28"/>
      <c r="Q41" s="125">
        <f t="shared" si="0"/>
        <v>0</v>
      </c>
      <c r="R41" s="48"/>
      <c r="S41" s="48"/>
      <c r="T41" s="39">
        <f t="shared" si="4"/>
        <v>0</v>
      </c>
      <c r="U41" s="48"/>
      <c r="V41" s="48"/>
      <c r="W41" s="135"/>
      <c r="X41" s="48"/>
      <c r="Y41" s="16"/>
      <c r="AB41" s="48"/>
      <c r="AC41" s="206"/>
      <c r="AD41" s="219"/>
      <c r="AE41" s="215"/>
      <c r="AF41" s="84"/>
    </row>
    <row r="42" spans="1:32" ht="48.75" hidden="1" customHeight="1" x14ac:dyDescent="0.25">
      <c r="A42" s="155"/>
      <c r="B42" s="54"/>
      <c r="C42" s="50"/>
      <c r="D42" s="50"/>
      <c r="E42" s="50"/>
      <c r="F42" s="136"/>
      <c r="G42" s="50"/>
      <c r="I42" s="110">
        <f t="shared" si="3"/>
        <v>0</v>
      </c>
      <c r="J42" s="50"/>
      <c r="K42" s="50"/>
      <c r="L42" s="72"/>
      <c r="M42" s="72"/>
      <c r="N42" s="72"/>
      <c r="O42" s="72"/>
      <c r="P42" s="28"/>
      <c r="Q42" s="125">
        <f t="shared" si="0"/>
        <v>0</v>
      </c>
      <c r="R42" s="50"/>
      <c r="S42" s="50"/>
      <c r="T42" s="39">
        <f t="shared" si="4"/>
        <v>0</v>
      </c>
      <c r="U42" s="50"/>
      <c r="V42" s="50"/>
      <c r="W42" s="136"/>
      <c r="X42" s="50"/>
      <c r="Y42" s="16"/>
      <c r="AB42" s="50"/>
      <c r="AC42" s="206"/>
      <c r="AD42" s="219"/>
      <c r="AE42" s="215"/>
      <c r="AF42" s="84"/>
    </row>
    <row r="43" spans="1:32" ht="45" hidden="1" customHeight="1" x14ac:dyDescent="0.25">
      <c r="A43" s="155"/>
      <c r="B43" s="54"/>
      <c r="C43" s="50"/>
      <c r="D43" s="50"/>
      <c r="E43" s="50"/>
      <c r="F43" s="136"/>
      <c r="G43" s="50"/>
      <c r="I43" s="110">
        <f t="shared" si="3"/>
        <v>0</v>
      </c>
      <c r="J43" s="50"/>
      <c r="K43" s="50"/>
      <c r="L43" s="72"/>
      <c r="M43" s="72"/>
      <c r="N43" s="72"/>
      <c r="O43" s="72"/>
      <c r="P43" s="28"/>
      <c r="Q43" s="125">
        <f t="shared" si="0"/>
        <v>0</v>
      </c>
      <c r="R43" s="50"/>
      <c r="S43" s="50"/>
      <c r="T43" s="39">
        <f t="shared" si="4"/>
        <v>0</v>
      </c>
      <c r="U43" s="50"/>
      <c r="V43" s="50"/>
      <c r="W43" s="136"/>
      <c r="X43" s="50"/>
      <c r="Y43" s="16"/>
      <c r="AB43" s="50"/>
      <c r="AC43" s="206"/>
      <c r="AD43" s="219"/>
      <c r="AE43" s="215"/>
      <c r="AF43" s="84"/>
    </row>
    <row r="44" spans="1:32" ht="33" hidden="1" customHeight="1" x14ac:dyDescent="0.25">
      <c r="A44" s="155"/>
      <c r="B44" s="54"/>
      <c r="C44" s="50"/>
      <c r="D44" s="50"/>
      <c r="E44" s="50"/>
      <c r="F44" s="136"/>
      <c r="G44" s="50"/>
      <c r="I44" s="110">
        <f t="shared" si="3"/>
        <v>0</v>
      </c>
      <c r="J44" s="50"/>
      <c r="K44" s="50"/>
      <c r="L44" s="72"/>
      <c r="M44" s="72"/>
      <c r="N44" s="72"/>
      <c r="O44" s="72"/>
      <c r="P44" s="28"/>
      <c r="Q44" s="125">
        <f t="shared" si="0"/>
        <v>0</v>
      </c>
      <c r="R44" s="50"/>
      <c r="S44" s="50"/>
      <c r="T44" s="39">
        <f t="shared" si="4"/>
        <v>0</v>
      </c>
      <c r="U44" s="50"/>
      <c r="V44" s="50"/>
      <c r="W44" s="136"/>
      <c r="X44" s="50"/>
      <c r="Y44" s="16"/>
      <c r="AB44" s="50"/>
      <c r="AC44" s="206"/>
      <c r="AD44" s="219"/>
      <c r="AE44" s="215"/>
      <c r="AF44" s="84"/>
    </row>
    <row r="45" spans="1:32" ht="41.25" hidden="1" customHeight="1" x14ac:dyDescent="0.25">
      <c r="A45" s="155"/>
      <c r="B45" s="53"/>
      <c r="C45" s="41"/>
      <c r="D45" s="41"/>
      <c r="E45" s="41"/>
      <c r="F45" s="137"/>
      <c r="G45" s="41"/>
      <c r="H45" s="55"/>
      <c r="I45" s="110"/>
      <c r="J45" s="41"/>
      <c r="K45" s="41"/>
      <c r="L45" s="67"/>
      <c r="M45" s="67"/>
      <c r="N45" s="67"/>
      <c r="O45" s="67"/>
      <c r="P45" s="28"/>
      <c r="Q45" s="125"/>
      <c r="R45" s="41"/>
      <c r="S45" s="41"/>
      <c r="T45" s="39">
        <f t="shared" si="4"/>
        <v>0</v>
      </c>
      <c r="U45" s="41"/>
      <c r="V45" s="41"/>
      <c r="W45" s="137"/>
      <c r="X45" s="41"/>
      <c r="Y45" s="16"/>
      <c r="AB45" s="41"/>
      <c r="AC45" s="206"/>
      <c r="AD45" s="219"/>
      <c r="AE45" s="215"/>
      <c r="AF45" s="84"/>
    </row>
    <row r="46" spans="1:32" ht="57" hidden="1" customHeight="1" x14ac:dyDescent="0.25">
      <c r="A46" s="155"/>
      <c r="B46" s="53"/>
      <c r="C46" s="41"/>
      <c r="D46" s="41"/>
      <c r="E46" s="41"/>
      <c r="F46" s="137"/>
      <c r="G46" s="41"/>
      <c r="H46" s="55"/>
      <c r="I46" s="110"/>
      <c r="J46" s="41"/>
      <c r="K46" s="41"/>
      <c r="L46" s="67"/>
      <c r="M46" s="67"/>
      <c r="N46" s="67"/>
      <c r="O46" s="67"/>
      <c r="P46" s="28"/>
      <c r="Q46" s="125"/>
      <c r="R46" s="41"/>
      <c r="S46" s="41"/>
      <c r="T46" s="39">
        <f t="shared" si="4"/>
        <v>0</v>
      </c>
      <c r="U46" s="41"/>
      <c r="V46" s="41"/>
      <c r="W46" s="137"/>
      <c r="X46" s="41"/>
      <c r="Y46" s="16"/>
      <c r="AB46" s="41"/>
      <c r="AC46" s="206"/>
      <c r="AD46" s="219"/>
      <c r="AE46" s="215"/>
      <c r="AF46" s="84"/>
    </row>
    <row r="47" spans="1:32" ht="45" hidden="1" customHeight="1" x14ac:dyDescent="0.25">
      <c r="A47" s="155"/>
      <c r="B47" s="53"/>
      <c r="C47" s="41"/>
      <c r="D47" s="41"/>
      <c r="E47" s="41"/>
      <c r="F47" s="137"/>
      <c r="G47" s="41"/>
      <c r="H47" s="55"/>
      <c r="I47" s="110"/>
      <c r="J47" s="41"/>
      <c r="K47" s="41"/>
      <c r="L47" s="67"/>
      <c r="M47" s="67"/>
      <c r="N47" s="67"/>
      <c r="O47" s="67"/>
      <c r="P47" s="28"/>
      <c r="Q47" s="125"/>
      <c r="R47" s="41"/>
      <c r="S47" s="41"/>
      <c r="T47" s="39">
        <f t="shared" si="4"/>
        <v>0</v>
      </c>
      <c r="U47" s="41"/>
      <c r="V47" s="41"/>
      <c r="W47" s="137"/>
      <c r="X47" s="41"/>
      <c r="Y47" s="16"/>
      <c r="AB47" s="41"/>
      <c r="AC47" s="206"/>
      <c r="AD47" s="219"/>
      <c r="AE47" s="215"/>
      <c r="AF47" s="84"/>
    </row>
    <row r="48" spans="1:32" ht="45" hidden="1" customHeight="1" x14ac:dyDescent="0.25">
      <c r="A48" s="155"/>
      <c r="B48" s="53"/>
      <c r="C48" s="41"/>
      <c r="D48" s="41"/>
      <c r="E48" s="41"/>
      <c r="F48" s="137"/>
      <c r="G48" s="41"/>
      <c r="H48" s="55"/>
      <c r="I48" s="110"/>
      <c r="J48" s="41"/>
      <c r="K48" s="41"/>
      <c r="L48" s="67"/>
      <c r="M48" s="67"/>
      <c r="N48" s="67"/>
      <c r="O48" s="67"/>
      <c r="P48" s="28"/>
      <c r="Q48" s="125"/>
      <c r="R48" s="41"/>
      <c r="S48" s="41"/>
      <c r="T48" s="39">
        <f t="shared" si="4"/>
        <v>0</v>
      </c>
      <c r="U48" s="41"/>
      <c r="V48" s="41"/>
      <c r="W48" s="137"/>
      <c r="X48" s="41"/>
      <c r="Y48" s="16"/>
      <c r="AB48" s="41"/>
      <c r="AC48" s="206"/>
      <c r="AD48" s="219"/>
      <c r="AE48" s="215"/>
      <c r="AF48" s="84"/>
    </row>
    <row r="49" spans="1:32" ht="46.5" hidden="1" customHeight="1" x14ac:dyDescent="0.25">
      <c r="A49" s="155"/>
      <c r="B49" s="53"/>
      <c r="C49" s="41"/>
      <c r="D49" s="41"/>
      <c r="E49" s="41"/>
      <c r="F49" s="137"/>
      <c r="G49" s="41"/>
      <c r="H49" s="55"/>
      <c r="I49" s="110"/>
      <c r="J49" s="41"/>
      <c r="K49" s="41"/>
      <c r="L49" s="86"/>
      <c r="M49" s="67"/>
      <c r="N49" s="86"/>
      <c r="O49" s="67"/>
      <c r="P49" s="28"/>
      <c r="Q49" s="125"/>
      <c r="R49" s="41"/>
      <c r="S49" s="41"/>
      <c r="T49" s="39">
        <f t="shared" si="4"/>
        <v>0</v>
      </c>
      <c r="U49" s="41"/>
      <c r="V49" s="41"/>
      <c r="W49" s="137"/>
      <c r="X49" s="41"/>
      <c r="Y49" s="16"/>
      <c r="AB49" s="41"/>
      <c r="AC49" s="206"/>
      <c r="AD49" s="219"/>
      <c r="AE49" s="215"/>
      <c r="AF49" s="84"/>
    </row>
    <row r="50" spans="1:32" ht="260.25" customHeight="1" x14ac:dyDescent="0.25">
      <c r="A50" s="155" t="s">
        <v>70</v>
      </c>
      <c r="B50" s="103" t="s">
        <v>118</v>
      </c>
      <c r="C50" s="41">
        <v>17910</v>
      </c>
      <c r="D50" s="156"/>
      <c r="E50" s="153"/>
      <c r="F50" s="137">
        <v>0</v>
      </c>
      <c r="G50" s="41"/>
      <c r="H50" s="59" t="s">
        <v>41</v>
      </c>
      <c r="I50" s="110">
        <f t="shared" si="3"/>
        <v>58397</v>
      </c>
      <c r="J50" s="41">
        <v>0</v>
      </c>
      <c r="K50" s="41"/>
      <c r="L50" s="86">
        <v>58397</v>
      </c>
      <c r="M50" s="67"/>
      <c r="N50" s="86">
        <v>58397</v>
      </c>
      <c r="O50" s="67"/>
      <c r="P50" s="28"/>
      <c r="Q50" s="128">
        <f t="shared" si="0"/>
        <v>58397</v>
      </c>
      <c r="R50" s="41">
        <v>17910</v>
      </c>
      <c r="S50" s="153"/>
      <c r="T50" s="39">
        <f t="shared" si="4"/>
        <v>73444</v>
      </c>
      <c r="U50" s="156"/>
      <c r="V50" s="153"/>
      <c r="W50" s="127">
        <v>73444</v>
      </c>
      <c r="X50" s="153"/>
      <c r="Y50" s="16"/>
      <c r="AB50" s="156"/>
      <c r="AC50" s="206">
        <v>17910</v>
      </c>
      <c r="AD50" s="219"/>
      <c r="AE50" s="215">
        <v>55534</v>
      </c>
      <c r="AF50" s="84"/>
    </row>
    <row r="51" spans="1:32" ht="24.75" customHeight="1" x14ac:dyDescent="0.25">
      <c r="A51" s="155"/>
      <c r="B51" s="103" t="s">
        <v>91</v>
      </c>
      <c r="C51" s="41">
        <v>2418</v>
      </c>
      <c r="D51" s="41">
        <v>2418</v>
      </c>
      <c r="E51" s="41">
        <v>2418</v>
      </c>
      <c r="F51" s="41"/>
      <c r="G51" s="41"/>
      <c r="H51" s="41"/>
      <c r="I51" s="41">
        <f t="shared" si="3"/>
        <v>2418</v>
      </c>
      <c r="J51" s="41"/>
      <c r="K51" s="41"/>
      <c r="L51" s="41">
        <v>2418</v>
      </c>
      <c r="M51" s="41">
        <v>2418</v>
      </c>
      <c r="N51" s="41">
        <v>2418</v>
      </c>
      <c r="O51" s="41">
        <v>2418</v>
      </c>
      <c r="P51" s="41"/>
      <c r="Q51" s="41">
        <f t="shared" si="0"/>
        <v>2418</v>
      </c>
      <c r="R51" s="41"/>
      <c r="S51" s="41"/>
      <c r="T51" s="39">
        <f t="shared" si="4"/>
        <v>2418</v>
      </c>
      <c r="U51" s="41">
        <v>2418</v>
      </c>
      <c r="V51" s="41">
        <v>2418</v>
      </c>
      <c r="W51" s="41"/>
      <c r="X51" s="127"/>
      <c r="Y51" s="16"/>
      <c r="AB51" s="41">
        <v>2418</v>
      </c>
      <c r="AC51" s="206"/>
      <c r="AD51" s="219"/>
      <c r="AE51" s="215"/>
      <c r="AF51" s="84"/>
    </row>
    <row r="52" spans="1:32" ht="27.75" customHeight="1" x14ac:dyDescent="0.25">
      <c r="A52" s="155"/>
      <c r="B52" s="103" t="s">
        <v>92</v>
      </c>
      <c r="C52" s="41">
        <v>2303</v>
      </c>
      <c r="D52" s="41">
        <v>2303</v>
      </c>
      <c r="E52" s="41">
        <v>2303</v>
      </c>
      <c r="F52" s="41"/>
      <c r="G52" s="41"/>
      <c r="H52" s="41"/>
      <c r="I52" s="41">
        <f t="shared" si="3"/>
        <v>2303</v>
      </c>
      <c r="J52" s="41">
        <v>743</v>
      </c>
      <c r="K52" s="41">
        <v>743</v>
      </c>
      <c r="L52" s="41">
        <v>1560</v>
      </c>
      <c r="M52" s="41">
        <v>1560</v>
      </c>
      <c r="N52" s="41">
        <v>1560</v>
      </c>
      <c r="O52" s="41">
        <v>1560</v>
      </c>
      <c r="P52" s="41"/>
      <c r="Q52" s="41">
        <f t="shared" si="0"/>
        <v>2303</v>
      </c>
      <c r="R52" s="41"/>
      <c r="S52" s="41"/>
      <c r="T52" s="39">
        <f t="shared" si="4"/>
        <v>2303</v>
      </c>
      <c r="U52" s="41">
        <v>2303</v>
      </c>
      <c r="V52" s="41">
        <v>2303</v>
      </c>
      <c r="W52" s="41"/>
      <c r="X52" s="127"/>
      <c r="Y52" s="16"/>
      <c r="AB52" s="41">
        <v>2303</v>
      </c>
      <c r="AC52" s="206"/>
      <c r="AD52" s="219"/>
      <c r="AE52" s="215"/>
      <c r="AF52" s="84"/>
    </row>
    <row r="53" spans="1:32" ht="23.25" customHeight="1" x14ac:dyDescent="0.25">
      <c r="A53" s="155"/>
      <c r="B53" s="103" t="s">
        <v>93</v>
      </c>
      <c r="C53" s="41">
        <v>2592</v>
      </c>
      <c r="D53" s="41">
        <v>2592</v>
      </c>
      <c r="E53" s="41">
        <v>2592</v>
      </c>
      <c r="F53" s="41"/>
      <c r="G53" s="41"/>
      <c r="H53" s="41"/>
      <c r="I53" s="41">
        <f t="shared" si="3"/>
        <v>2592</v>
      </c>
      <c r="J53" s="41"/>
      <c r="K53" s="41"/>
      <c r="L53" s="41">
        <v>2592</v>
      </c>
      <c r="M53" s="41">
        <v>2592</v>
      </c>
      <c r="N53" s="41">
        <v>2592</v>
      </c>
      <c r="O53" s="41">
        <v>2592</v>
      </c>
      <c r="P53" s="41"/>
      <c r="Q53" s="41">
        <f t="shared" si="0"/>
        <v>2592</v>
      </c>
      <c r="R53" s="41"/>
      <c r="S53" s="41"/>
      <c r="T53" s="39">
        <f t="shared" si="4"/>
        <v>2592</v>
      </c>
      <c r="U53" s="41">
        <v>2592</v>
      </c>
      <c r="V53" s="41">
        <v>2592</v>
      </c>
      <c r="W53" s="41"/>
      <c r="X53" s="127"/>
      <c r="Y53" s="16"/>
      <c r="AB53" s="41">
        <v>2592</v>
      </c>
      <c r="AC53" s="206"/>
      <c r="AD53" s="219"/>
      <c r="AE53" s="215"/>
      <c r="AF53" s="84"/>
    </row>
    <row r="54" spans="1:32" ht="26.25" customHeight="1" x14ac:dyDescent="0.25">
      <c r="A54" s="155"/>
      <c r="B54" s="103" t="s">
        <v>94</v>
      </c>
      <c r="C54" s="41">
        <v>2702</v>
      </c>
      <c r="D54" s="41">
        <v>2702</v>
      </c>
      <c r="E54" s="41">
        <v>2702</v>
      </c>
      <c r="F54" s="41"/>
      <c r="G54" s="41"/>
      <c r="H54" s="41"/>
      <c r="I54" s="41">
        <f t="shared" si="3"/>
        <v>2702</v>
      </c>
      <c r="J54" s="41"/>
      <c r="K54" s="41"/>
      <c r="L54" s="41">
        <v>2702</v>
      </c>
      <c r="M54" s="41">
        <v>2702</v>
      </c>
      <c r="N54" s="41">
        <v>2702</v>
      </c>
      <c r="O54" s="41">
        <v>2702</v>
      </c>
      <c r="P54" s="41"/>
      <c r="Q54" s="41">
        <f t="shared" si="0"/>
        <v>2702</v>
      </c>
      <c r="R54" s="41"/>
      <c r="S54" s="41"/>
      <c r="T54" s="39">
        <f t="shared" si="4"/>
        <v>2702</v>
      </c>
      <c r="U54" s="41">
        <v>2702</v>
      </c>
      <c r="V54" s="41">
        <v>2702</v>
      </c>
      <c r="W54" s="41"/>
      <c r="X54" s="127"/>
      <c r="Y54" s="16"/>
      <c r="AB54" s="41">
        <v>2702</v>
      </c>
      <c r="AC54" s="206"/>
      <c r="AD54" s="219"/>
      <c r="AE54" s="215"/>
      <c r="AF54" s="84"/>
    </row>
    <row r="55" spans="1:32" ht="29.25" customHeight="1" x14ac:dyDescent="0.25">
      <c r="A55" s="155" t="s">
        <v>119</v>
      </c>
      <c r="B55" s="160" t="s">
        <v>111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39">
        <f t="shared" si="4"/>
        <v>4560</v>
      </c>
      <c r="U55" s="41"/>
      <c r="V55" s="41"/>
      <c r="W55" s="127">
        <v>4560</v>
      </c>
      <c r="X55" s="127">
        <v>4560</v>
      </c>
      <c r="Y55" s="16"/>
      <c r="AB55" s="41"/>
      <c r="AC55" s="206"/>
      <c r="AD55" s="219"/>
      <c r="AE55" s="215">
        <v>4560</v>
      </c>
      <c r="AF55" s="84">
        <v>4560</v>
      </c>
    </row>
    <row r="56" spans="1:32" ht="26.25" customHeight="1" x14ac:dyDescent="0.25">
      <c r="A56" s="191" t="s">
        <v>119</v>
      </c>
      <c r="B56" s="160" t="s">
        <v>112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39">
        <f t="shared" si="4"/>
        <v>705</v>
      </c>
      <c r="U56" s="41"/>
      <c r="V56" s="41"/>
      <c r="W56" s="127">
        <v>705</v>
      </c>
      <c r="X56" s="127">
        <v>705</v>
      </c>
      <c r="Y56" s="16"/>
      <c r="AB56" s="41"/>
      <c r="AC56" s="206"/>
      <c r="AD56" s="219"/>
      <c r="AE56" s="215">
        <v>705</v>
      </c>
      <c r="AF56" s="84">
        <v>705</v>
      </c>
    </row>
    <row r="57" spans="1:32" ht="26.25" customHeight="1" x14ac:dyDescent="0.25">
      <c r="A57" s="191" t="s">
        <v>119</v>
      </c>
      <c r="B57" s="160" t="s">
        <v>113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39">
        <f t="shared" si="4"/>
        <v>3360</v>
      </c>
      <c r="U57" s="41"/>
      <c r="V57" s="41"/>
      <c r="W57" s="127">
        <v>3360</v>
      </c>
      <c r="X57" s="127">
        <v>3360</v>
      </c>
      <c r="Y57" s="16"/>
      <c r="AB57" s="41"/>
      <c r="AC57" s="206"/>
      <c r="AD57" s="219"/>
      <c r="AE57" s="215">
        <v>3360</v>
      </c>
      <c r="AF57" s="84">
        <v>3360</v>
      </c>
    </row>
    <row r="58" spans="1:32" ht="26.25" customHeight="1" x14ac:dyDescent="0.25">
      <c r="A58" s="191" t="s">
        <v>119</v>
      </c>
      <c r="B58" s="160" t="s">
        <v>114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39">
        <f t="shared" si="4"/>
        <v>1860</v>
      </c>
      <c r="U58" s="41"/>
      <c r="V58" s="41"/>
      <c r="W58" s="127">
        <v>1860</v>
      </c>
      <c r="X58" s="127">
        <v>1860</v>
      </c>
      <c r="Y58" s="16"/>
      <c r="AB58" s="41"/>
      <c r="AC58" s="206"/>
      <c r="AD58" s="219"/>
      <c r="AE58" s="215">
        <v>1860</v>
      </c>
      <c r="AF58" s="84">
        <v>1860</v>
      </c>
    </row>
    <row r="59" spans="1:32" ht="26.25" customHeight="1" x14ac:dyDescent="0.25">
      <c r="A59" s="191" t="s">
        <v>119</v>
      </c>
      <c r="B59" s="160" t="s">
        <v>115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39">
        <f t="shared" si="4"/>
        <v>2031</v>
      </c>
      <c r="U59" s="41"/>
      <c r="V59" s="41"/>
      <c r="W59" s="127">
        <v>2031</v>
      </c>
      <c r="X59" s="127">
        <v>2031</v>
      </c>
      <c r="Y59" s="16"/>
      <c r="AB59" s="41"/>
      <c r="AC59" s="206"/>
      <c r="AD59" s="219"/>
      <c r="AE59" s="215">
        <v>2031</v>
      </c>
      <c r="AF59" s="84">
        <v>2031</v>
      </c>
    </row>
    <row r="60" spans="1:32" ht="129" customHeight="1" x14ac:dyDescent="0.25">
      <c r="A60" s="155" t="s">
        <v>67</v>
      </c>
      <c r="B60" s="103" t="s">
        <v>130</v>
      </c>
      <c r="C60" s="41">
        <v>4111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>
        <v>4111</v>
      </c>
      <c r="S60" s="41"/>
      <c r="T60" s="39">
        <f t="shared" si="4"/>
        <v>146570</v>
      </c>
      <c r="U60" s="41"/>
      <c r="V60" s="41"/>
      <c r="W60" s="127">
        <v>146570</v>
      </c>
      <c r="X60" s="41"/>
      <c r="Y60" s="16"/>
      <c r="AB60" s="41"/>
      <c r="AC60" s="206">
        <v>4111</v>
      </c>
      <c r="AD60" s="219"/>
      <c r="AE60" s="215">
        <v>142459</v>
      </c>
      <c r="AF60" s="84"/>
    </row>
    <row r="61" spans="1:32" ht="30" hidden="1" customHeight="1" x14ac:dyDescent="0.25">
      <c r="A61" s="155"/>
      <c r="B61" s="53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39">
        <f t="shared" si="4"/>
        <v>0</v>
      </c>
      <c r="U61" s="41"/>
      <c r="V61" s="41"/>
      <c r="W61" s="41"/>
      <c r="X61" s="41"/>
      <c r="Y61" s="16"/>
      <c r="AB61" s="41"/>
      <c r="AC61" s="206"/>
      <c r="AD61" s="219"/>
      <c r="AE61" s="215"/>
      <c r="AF61" s="84"/>
    </row>
    <row r="62" spans="1:32" ht="54" hidden="1" customHeight="1" x14ac:dyDescent="0.25">
      <c r="A62" s="155"/>
      <c r="B62" s="5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39">
        <f t="shared" si="4"/>
        <v>0</v>
      </c>
      <c r="U62" s="41"/>
      <c r="V62" s="41"/>
      <c r="W62" s="41"/>
      <c r="X62" s="41"/>
      <c r="Y62" s="16"/>
      <c r="AB62" s="41"/>
      <c r="AC62" s="206"/>
      <c r="AD62" s="219"/>
      <c r="AE62" s="215"/>
      <c r="AF62" s="84"/>
    </row>
    <row r="63" spans="1:32" ht="59.25" hidden="1" customHeight="1" x14ac:dyDescent="0.25">
      <c r="A63" s="155"/>
      <c r="B63" s="53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39">
        <f t="shared" si="4"/>
        <v>0</v>
      </c>
      <c r="U63" s="41"/>
      <c r="V63" s="41"/>
      <c r="W63" s="41"/>
      <c r="X63" s="41"/>
      <c r="Y63" s="16"/>
      <c r="AB63" s="41"/>
      <c r="AC63" s="206"/>
      <c r="AD63" s="219"/>
      <c r="AE63" s="215"/>
      <c r="AF63" s="84"/>
    </row>
    <row r="64" spans="1:32" ht="54.75" hidden="1" customHeight="1" x14ac:dyDescent="0.25">
      <c r="A64" s="155"/>
      <c r="B64" s="53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39">
        <f t="shared" si="4"/>
        <v>0</v>
      </c>
      <c r="U64" s="41"/>
      <c r="V64" s="41"/>
      <c r="W64" s="41"/>
      <c r="X64" s="41"/>
      <c r="Y64" s="16"/>
      <c r="AB64" s="41"/>
      <c r="AC64" s="206"/>
      <c r="AD64" s="219"/>
      <c r="AE64" s="215"/>
      <c r="AF64" s="84"/>
    </row>
    <row r="65" spans="1:32" ht="36.75" hidden="1" customHeight="1" x14ac:dyDescent="0.25">
      <c r="A65" s="155"/>
      <c r="B65" s="53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39">
        <f t="shared" si="4"/>
        <v>0</v>
      </c>
      <c r="U65" s="41"/>
      <c r="V65" s="41"/>
      <c r="W65" s="41"/>
      <c r="X65" s="41"/>
      <c r="Y65" s="16"/>
      <c r="AB65" s="41"/>
      <c r="AC65" s="206"/>
      <c r="AD65" s="219"/>
      <c r="AE65" s="215"/>
      <c r="AF65" s="84"/>
    </row>
    <row r="66" spans="1:32" ht="45" hidden="1" customHeight="1" x14ac:dyDescent="0.25">
      <c r="A66" s="155"/>
      <c r="B66" s="53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39">
        <f t="shared" si="4"/>
        <v>0</v>
      </c>
      <c r="U66" s="41"/>
      <c r="V66" s="41"/>
      <c r="W66" s="41"/>
      <c r="X66" s="41"/>
      <c r="Y66" s="16"/>
      <c r="AB66" s="41"/>
      <c r="AC66" s="206"/>
      <c r="AD66" s="219"/>
      <c r="AE66" s="215"/>
      <c r="AF66" s="84"/>
    </row>
    <row r="67" spans="1:32" ht="45" hidden="1" customHeight="1" x14ac:dyDescent="0.25">
      <c r="A67" s="155"/>
      <c r="B67" s="53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39">
        <f t="shared" si="4"/>
        <v>0</v>
      </c>
      <c r="U67" s="41"/>
      <c r="V67" s="41"/>
      <c r="W67" s="41"/>
      <c r="X67" s="41"/>
      <c r="Y67" s="16"/>
      <c r="AB67" s="41"/>
      <c r="AC67" s="206"/>
      <c r="AD67" s="219"/>
      <c r="AE67" s="215"/>
      <c r="AF67" s="84"/>
    </row>
    <row r="68" spans="1:32" ht="45" hidden="1" customHeight="1" x14ac:dyDescent="0.25">
      <c r="A68" s="155"/>
      <c r="B68" s="53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39">
        <f t="shared" si="4"/>
        <v>0</v>
      </c>
      <c r="U68" s="41"/>
      <c r="V68" s="41"/>
      <c r="W68" s="41"/>
      <c r="X68" s="41"/>
      <c r="Y68" s="16"/>
      <c r="AB68" s="41"/>
      <c r="AC68" s="206"/>
      <c r="AD68" s="219"/>
      <c r="AE68" s="215"/>
      <c r="AF68" s="84"/>
    </row>
    <row r="69" spans="1:32" ht="45" hidden="1" customHeight="1" x14ac:dyDescent="0.25">
      <c r="A69" s="155"/>
      <c r="B69" s="53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39">
        <f t="shared" si="4"/>
        <v>0</v>
      </c>
      <c r="U69" s="41"/>
      <c r="V69" s="41"/>
      <c r="W69" s="41"/>
      <c r="X69" s="41"/>
      <c r="Y69" s="16"/>
      <c r="AB69" s="41"/>
      <c r="AC69" s="206"/>
      <c r="AD69" s="219"/>
      <c r="AE69" s="215"/>
      <c r="AF69" s="84"/>
    </row>
    <row r="70" spans="1:32" ht="45" hidden="1" customHeight="1" x14ac:dyDescent="0.25">
      <c r="A70" s="155"/>
      <c r="B70" s="53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39">
        <f t="shared" si="4"/>
        <v>0</v>
      </c>
      <c r="U70" s="41"/>
      <c r="V70" s="41"/>
      <c r="W70" s="41"/>
      <c r="X70" s="41"/>
      <c r="Y70" s="16"/>
      <c r="AB70" s="41"/>
      <c r="AC70" s="206"/>
      <c r="AD70" s="219"/>
      <c r="AE70" s="215"/>
      <c r="AF70" s="84"/>
    </row>
    <row r="71" spans="1:32" ht="65.25" hidden="1" customHeight="1" x14ac:dyDescent="0.25">
      <c r="A71" s="155"/>
      <c r="B71" s="53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39">
        <f t="shared" si="4"/>
        <v>0</v>
      </c>
      <c r="U71" s="41"/>
      <c r="V71" s="41"/>
      <c r="W71" s="41"/>
      <c r="X71" s="41"/>
      <c r="Y71" s="16"/>
      <c r="AB71" s="41"/>
      <c r="AC71" s="206"/>
      <c r="AD71" s="219"/>
      <c r="AE71" s="215"/>
      <c r="AF71" s="84"/>
    </row>
    <row r="72" spans="1:32" ht="83.25" hidden="1" customHeight="1" x14ac:dyDescent="0.25">
      <c r="A72" s="155"/>
      <c r="B72" s="53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39">
        <f t="shared" si="4"/>
        <v>0</v>
      </c>
      <c r="U72" s="41"/>
      <c r="V72" s="41"/>
      <c r="W72" s="41"/>
      <c r="X72" s="41"/>
      <c r="Y72" s="16"/>
      <c r="AB72" s="41"/>
      <c r="AC72" s="206"/>
      <c r="AD72" s="219"/>
      <c r="AE72" s="215"/>
      <c r="AF72" s="84"/>
    </row>
    <row r="73" spans="1:32" ht="31.5" hidden="1" customHeight="1" x14ac:dyDescent="0.25">
      <c r="A73" s="155"/>
      <c r="B73" s="53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39">
        <f t="shared" si="4"/>
        <v>0</v>
      </c>
      <c r="U73" s="41"/>
      <c r="V73" s="41"/>
      <c r="W73" s="41"/>
      <c r="X73" s="41"/>
      <c r="Y73" s="16"/>
      <c r="AB73" s="41"/>
      <c r="AC73" s="206"/>
      <c r="AD73" s="219"/>
      <c r="AE73" s="215"/>
      <c r="AF73" s="84"/>
    </row>
    <row r="74" spans="1:32" ht="26.25" hidden="1" customHeight="1" x14ac:dyDescent="0.25">
      <c r="A74" s="155"/>
      <c r="B74" s="53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39">
        <f t="shared" si="4"/>
        <v>0</v>
      </c>
      <c r="U74" s="41"/>
      <c r="V74" s="41"/>
      <c r="W74" s="41"/>
      <c r="X74" s="41"/>
      <c r="Y74" s="16"/>
      <c r="AB74" s="41"/>
      <c r="AC74" s="206"/>
      <c r="AD74" s="219"/>
      <c r="AE74" s="215"/>
      <c r="AF74" s="84"/>
    </row>
    <row r="75" spans="1:32" ht="32.25" hidden="1" customHeight="1" x14ac:dyDescent="0.25">
      <c r="A75" s="155"/>
      <c r="B75" s="53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39">
        <f t="shared" si="4"/>
        <v>0</v>
      </c>
      <c r="U75" s="41"/>
      <c r="V75" s="41"/>
      <c r="W75" s="41"/>
      <c r="X75" s="41"/>
      <c r="Y75" s="16"/>
      <c r="AB75" s="41"/>
      <c r="AC75" s="206"/>
      <c r="AD75" s="219"/>
      <c r="AE75" s="215"/>
      <c r="AF75" s="84"/>
    </row>
    <row r="76" spans="1:32" ht="28.5" hidden="1" customHeight="1" x14ac:dyDescent="0.25">
      <c r="A76" s="155"/>
      <c r="B76" s="53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39">
        <f t="shared" si="4"/>
        <v>0</v>
      </c>
      <c r="U76" s="41"/>
      <c r="V76" s="41"/>
      <c r="W76" s="41"/>
      <c r="X76" s="41"/>
      <c r="Y76" s="16"/>
      <c r="AB76" s="41"/>
      <c r="AC76" s="206"/>
      <c r="AD76" s="219"/>
      <c r="AE76" s="215"/>
      <c r="AF76" s="84"/>
    </row>
    <row r="77" spans="1:32" ht="45" hidden="1" customHeight="1" x14ac:dyDescent="0.25">
      <c r="A77" s="155"/>
      <c r="B77" s="53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39">
        <f t="shared" si="4"/>
        <v>0</v>
      </c>
      <c r="U77" s="41"/>
      <c r="V77" s="41"/>
      <c r="W77" s="41"/>
      <c r="X77" s="41"/>
      <c r="Y77" s="16"/>
      <c r="AB77" s="41"/>
      <c r="AC77" s="206"/>
      <c r="AD77" s="219"/>
      <c r="AE77" s="215"/>
      <c r="AF77" s="84"/>
    </row>
    <row r="78" spans="1:32" ht="45" hidden="1" customHeight="1" x14ac:dyDescent="0.25">
      <c r="A78" s="155"/>
      <c r="B78" s="5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39">
        <f t="shared" si="4"/>
        <v>0</v>
      </c>
      <c r="U78" s="41"/>
      <c r="V78" s="41"/>
      <c r="W78" s="41"/>
      <c r="X78" s="41"/>
      <c r="Y78" s="16"/>
      <c r="AB78" s="41"/>
      <c r="AC78" s="206"/>
      <c r="AD78" s="219"/>
      <c r="AE78" s="215"/>
      <c r="AF78" s="84"/>
    </row>
    <row r="79" spans="1:32" ht="45.75" hidden="1" customHeight="1" x14ac:dyDescent="0.25">
      <c r="A79" s="155"/>
      <c r="B79" s="53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39">
        <f t="shared" si="4"/>
        <v>0</v>
      </c>
      <c r="U79" s="41"/>
      <c r="V79" s="41"/>
      <c r="W79" s="41"/>
      <c r="X79" s="41"/>
      <c r="Y79" s="16"/>
      <c r="AB79" s="41"/>
      <c r="AC79" s="206"/>
      <c r="AD79" s="219"/>
      <c r="AE79" s="215"/>
      <c r="AF79" s="84"/>
    </row>
    <row r="80" spans="1:32" ht="42" hidden="1" customHeight="1" x14ac:dyDescent="0.25">
      <c r="A80" s="155"/>
      <c r="B80" s="53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39">
        <f t="shared" si="4"/>
        <v>0</v>
      </c>
      <c r="U80" s="41"/>
      <c r="V80" s="41"/>
      <c r="W80" s="41"/>
      <c r="X80" s="41"/>
      <c r="Y80" s="16"/>
      <c r="AB80" s="41"/>
      <c r="AC80" s="206"/>
      <c r="AD80" s="219"/>
      <c r="AE80" s="215"/>
      <c r="AF80" s="84"/>
    </row>
    <row r="81" spans="1:32" ht="37.5" hidden="1" customHeight="1" x14ac:dyDescent="0.25">
      <c r="A81" s="155"/>
      <c r="B81" s="53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39">
        <f t="shared" si="4"/>
        <v>0</v>
      </c>
      <c r="U81" s="41"/>
      <c r="V81" s="41"/>
      <c r="W81" s="41"/>
      <c r="X81" s="41"/>
      <c r="Y81" s="16"/>
      <c r="AB81" s="41"/>
      <c r="AC81" s="206"/>
      <c r="AD81" s="219"/>
      <c r="AE81" s="215"/>
      <c r="AF81" s="84"/>
    </row>
    <row r="82" spans="1:32" ht="37.5" hidden="1" customHeight="1" x14ac:dyDescent="0.25">
      <c r="A82" s="155"/>
      <c r="B82" s="6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39">
        <f t="shared" si="4"/>
        <v>0</v>
      </c>
      <c r="U82" s="41"/>
      <c r="V82" s="41"/>
      <c r="W82" s="41"/>
      <c r="X82" s="41"/>
      <c r="Y82" s="16"/>
      <c r="AB82" s="41"/>
      <c r="AC82" s="206"/>
      <c r="AD82" s="219"/>
      <c r="AE82" s="215"/>
      <c r="AF82" s="84"/>
    </row>
    <row r="83" spans="1:32" ht="43.5" hidden="1" customHeight="1" x14ac:dyDescent="0.25">
      <c r="A83" s="155"/>
      <c r="B83" s="6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39">
        <f t="shared" si="4"/>
        <v>0</v>
      </c>
      <c r="U83" s="41"/>
      <c r="V83" s="41"/>
      <c r="W83" s="41"/>
      <c r="X83" s="41"/>
      <c r="Y83" s="16"/>
      <c r="AB83" s="41"/>
      <c r="AC83" s="206"/>
      <c r="AD83" s="219"/>
      <c r="AE83" s="215"/>
      <c r="AF83" s="84"/>
    </row>
    <row r="84" spans="1:32" ht="21.75" customHeight="1" x14ac:dyDescent="0.25">
      <c r="A84" s="155"/>
      <c r="B84" s="60" t="s">
        <v>80</v>
      </c>
      <c r="C84" s="41">
        <v>23575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>
        <v>23575</v>
      </c>
      <c r="S84" s="41">
        <v>23575</v>
      </c>
      <c r="T84" s="39">
        <f t="shared" si="4"/>
        <v>23575</v>
      </c>
      <c r="U84" s="41"/>
      <c r="V84" s="41"/>
      <c r="W84" s="41">
        <v>23575</v>
      </c>
      <c r="X84" s="41">
        <v>23575</v>
      </c>
      <c r="Y84" s="16"/>
      <c r="AB84" s="41"/>
      <c r="AC84" s="206">
        <v>23575</v>
      </c>
      <c r="AD84" s="41">
        <v>23575</v>
      </c>
      <c r="AE84" s="215"/>
      <c r="AF84" s="41">
        <v>0</v>
      </c>
    </row>
    <row r="85" spans="1:32" ht="23.25" customHeight="1" x14ac:dyDescent="0.25">
      <c r="A85" s="155" t="s">
        <v>90</v>
      </c>
      <c r="B85" s="60" t="s">
        <v>97</v>
      </c>
      <c r="C85" s="41">
        <v>33354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>
        <v>33354</v>
      </c>
      <c r="S85" s="41">
        <v>33354</v>
      </c>
      <c r="T85" s="39">
        <f t="shared" si="4"/>
        <v>34113</v>
      </c>
      <c r="U85" s="41"/>
      <c r="V85" s="41"/>
      <c r="W85" s="199">
        <v>34113</v>
      </c>
      <c r="X85" s="41">
        <v>34113</v>
      </c>
      <c r="Y85" t="s">
        <v>138</v>
      </c>
      <c r="AB85" s="41"/>
      <c r="AC85" s="206">
        <v>33354</v>
      </c>
      <c r="AD85" s="41">
        <v>33354</v>
      </c>
      <c r="AE85" s="215">
        <v>759</v>
      </c>
      <c r="AF85" s="41">
        <v>759</v>
      </c>
    </row>
    <row r="86" spans="1:32" ht="16.5" customHeight="1" x14ac:dyDescent="0.25">
      <c r="A86" s="155" t="s">
        <v>95</v>
      </c>
      <c r="B86" s="60" t="s">
        <v>98</v>
      </c>
      <c r="C86" s="41">
        <v>2310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>
        <v>2310</v>
      </c>
      <c r="S86" s="41">
        <v>2310</v>
      </c>
      <c r="T86" s="39">
        <f t="shared" si="4"/>
        <v>2310</v>
      </c>
      <c r="U86" s="41"/>
      <c r="V86" s="41"/>
      <c r="W86" s="41">
        <v>2310</v>
      </c>
      <c r="X86" s="41">
        <v>2310</v>
      </c>
      <c r="AB86" s="41"/>
      <c r="AC86" s="206">
        <v>2310</v>
      </c>
      <c r="AD86" s="41">
        <v>2310</v>
      </c>
      <c r="AE86" s="215"/>
      <c r="AF86" s="41"/>
    </row>
    <row r="87" spans="1:32" ht="24" customHeight="1" x14ac:dyDescent="0.25">
      <c r="A87" s="196" t="s">
        <v>96</v>
      </c>
      <c r="B87" s="197" t="s">
        <v>131</v>
      </c>
      <c r="C87" s="41">
        <v>4687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>
        <v>4687</v>
      </c>
      <c r="S87" s="41">
        <v>4687</v>
      </c>
      <c r="T87" s="39">
        <f t="shared" si="4"/>
        <v>36958</v>
      </c>
      <c r="U87" s="41"/>
      <c r="V87" s="41"/>
      <c r="W87" s="199">
        <v>36958</v>
      </c>
      <c r="X87" s="41">
        <v>7762</v>
      </c>
      <c r="Y87" t="s">
        <v>132</v>
      </c>
      <c r="AA87" s="204"/>
      <c r="AB87" s="41"/>
      <c r="AC87" s="206">
        <v>4687</v>
      </c>
      <c r="AD87" s="41">
        <v>4687</v>
      </c>
      <c r="AE87" s="215">
        <v>32271</v>
      </c>
      <c r="AF87" s="41">
        <v>3075</v>
      </c>
    </row>
    <row r="88" spans="1:32" ht="27.75" customHeight="1" x14ac:dyDescent="0.25">
      <c r="A88" s="191" t="s">
        <v>116</v>
      </c>
      <c r="B88" s="197" t="s">
        <v>133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39">
        <f t="shared" si="4"/>
        <v>112380</v>
      </c>
      <c r="U88" s="41">
        <v>9489</v>
      </c>
      <c r="V88" s="41">
        <v>9489</v>
      </c>
      <c r="W88" s="199">
        <v>102891</v>
      </c>
      <c r="X88" s="41">
        <v>12102</v>
      </c>
      <c r="Y88" t="s">
        <v>146</v>
      </c>
      <c r="AB88" s="41">
        <v>9489</v>
      </c>
      <c r="AC88" s="206">
        <v>4860</v>
      </c>
      <c r="AD88" s="219"/>
      <c r="AE88" s="215">
        <v>98031</v>
      </c>
      <c r="AF88" s="41">
        <v>7242</v>
      </c>
    </row>
    <row r="89" spans="1:32" ht="27.75" customHeight="1" x14ac:dyDescent="0.25">
      <c r="A89" s="191" t="s">
        <v>119</v>
      </c>
      <c r="B89" s="197" t="s">
        <v>134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39">
        <f t="shared" ref="T89:T96" si="5">U89+W89</f>
        <v>52293</v>
      </c>
      <c r="U89" s="41"/>
      <c r="V89" s="41"/>
      <c r="W89" s="199">
        <v>52293</v>
      </c>
      <c r="X89" s="41"/>
      <c r="Z89" s="198"/>
      <c r="AB89" s="41"/>
      <c r="AC89" s="206"/>
      <c r="AD89" s="219"/>
      <c r="AE89" s="215">
        <v>52293</v>
      </c>
      <c r="AF89" s="84"/>
    </row>
    <row r="90" spans="1:32" ht="27.75" customHeight="1" x14ac:dyDescent="0.25">
      <c r="A90" s="191" t="s">
        <v>119</v>
      </c>
      <c r="B90" s="197" t="s">
        <v>135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39">
        <f t="shared" si="5"/>
        <v>66456</v>
      </c>
      <c r="U90" s="41"/>
      <c r="V90" s="41"/>
      <c r="W90" s="199" t="s">
        <v>149</v>
      </c>
      <c r="X90" s="41"/>
      <c r="Z90" s="198"/>
      <c r="AB90" s="41"/>
      <c r="AC90" s="206"/>
      <c r="AD90" s="219"/>
      <c r="AE90" s="215">
        <v>66456</v>
      </c>
      <c r="AF90" s="84"/>
    </row>
    <row r="91" spans="1:32" ht="27.75" customHeight="1" x14ac:dyDescent="0.25">
      <c r="A91" s="191" t="s">
        <v>119</v>
      </c>
      <c r="B91" s="197" t="s">
        <v>136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39">
        <f t="shared" si="5"/>
        <v>20812</v>
      </c>
      <c r="U91" s="41"/>
      <c r="V91" s="41"/>
      <c r="W91" s="199">
        <v>20812</v>
      </c>
      <c r="X91" s="41"/>
      <c r="Z91" s="198"/>
      <c r="AB91" s="41"/>
      <c r="AC91" s="206"/>
      <c r="AD91" s="219"/>
      <c r="AE91" s="215">
        <v>20812</v>
      </c>
      <c r="AF91" s="84"/>
    </row>
    <row r="92" spans="1:32" ht="27.75" customHeight="1" x14ac:dyDescent="0.25">
      <c r="A92" s="191" t="s">
        <v>119</v>
      </c>
      <c r="B92" s="197" t="s">
        <v>137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39">
        <f t="shared" si="5"/>
        <v>49083</v>
      </c>
      <c r="U92" s="41"/>
      <c r="V92" s="41"/>
      <c r="W92" s="199">
        <v>49083</v>
      </c>
      <c r="X92" s="41"/>
      <c r="AB92" s="41"/>
      <c r="AC92" s="206"/>
      <c r="AD92" s="219"/>
      <c r="AE92" s="215">
        <v>49083</v>
      </c>
      <c r="AF92" s="84"/>
    </row>
    <row r="93" spans="1:32" ht="58.5" customHeight="1" x14ac:dyDescent="0.25">
      <c r="A93" s="191" t="s">
        <v>116</v>
      </c>
      <c r="B93" s="160" t="s">
        <v>128</v>
      </c>
      <c r="C93" s="160"/>
      <c r="D93" s="160"/>
      <c r="E93" s="160"/>
      <c r="F93" s="160"/>
      <c r="G93" s="160"/>
      <c r="H93" s="160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39">
        <f t="shared" si="5"/>
        <v>88350</v>
      </c>
      <c r="U93" s="212">
        <v>88350</v>
      </c>
      <c r="V93" s="41"/>
      <c r="W93" s="41"/>
      <c r="X93" s="41"/>
      <c r="Z93" s="16"/>
      <c r="AB93" s="212">
        <v>88350</v>
      </c>
      <c r="AC93" s="206"/>
      <c r="AD93" s="219"/>
      <c r="AE93" s="215"/>
      <c r="AF93" s="84"/>
    </row>
    <row r="94" spans="1:32" ht="29.25" customHeight="1" x14ac:dyDescent="0.25">
      <c r="A94" s="191" t="s">
        <v>116</v>
      </c>
      <c r="B94" s="202" t="s">
        <v>145</v>
      </c>
      <c r="C94" s="160"/>
      <c r="D94" s="160"/>
      <c r="E94" s="160"/>
      <c r="F94" s="160"/>
      <c r="G94" s="160"/>
      <c r="H94" s="195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39">
        <f t="shared" si="5"/>
        <v>160938</v>
      </c>
      <c r="U94" s="212"/>
      <c r="V94" s="201"/>
      <c r="W94" s="242">
        <v>160938</v>
      </c>
      <c r="X94" s="41"/>
      <c r="Z94" s="16"/>
      <c r="AB94" s="213"/>
      <c r="AC94" s="218">
        <v>160938</v>
      </c>
      <c r="AD94" s="219"/>
      <c r="AE94" s="215"/>
      <c r="AF94" s="84"/>
    </row>
    <row r="95" spans="1:32" ht="37.5" customHeight="1" x14ac:dyDescent="0.25">
      <c r="A95" s="191" t="s">
        <v>116</v>
      </c>
      <c r="B95" s="202" t="s">
        <v>144</v>
      </c>
      <c r="C95" s="160"/>
      <c r="D95" s="160"/>
      <c r="E95" s="160"/>
      <c r="F95" s="160"/>
      <c r="G95" s="160"/>
      <c r="H95" s="195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39">
        <f t="shared" si="5"/>
        <v>56428</v>
      </c>
      <c r="U95" s="212">
        <v>36912</v>
      </c>
      <c r="V95" s="201"/>
      <c r="W95" s="242">
        <v>19516</v>
      </c>
      <c r="X95" s="41"/>
      <c r="Z95" s="16"/>
      <c r="AB95" s="212">
        <v>36912</v>
      </c>
      <c r="AC95" s="218">
        <v>19516</v>
      </c>
      <c r="AD95" s="219"/>
      <c r="AE95" s="215"/>
      <c r="AF95" s="84"/>
    </row>
    <row r="96" spans="1:32" ht="24.75" customHeight="1" x14ac:dyDescent="0.25">
      <c r="A96" s="191" t="s">
        <v>119</v>
      </c>
      <c r="B96" s="60" t="s">
        <v>139</v>
      </c>
      <c r="C96" s="160"/>
      <c r="D96" s="160"/>
      <c r="E96" s="160"/>
      <c r="F96" s="160"/>
      <c r="G96" s="160"/>
      <c r="H96" s="195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39">
        <f t="shared" si="5"/>
        <v>3528</v>
      </c>
      <c r="U96" s="212"/>
      <c r="V96" s="41"/>
      <c r="W96" s="41">
        <v>3528</v>
      </c>
      <c r="X96" s="41">
        <v>3528</v>
      </c>
      <c r="Z96" s="16"/>
      <c r="AB96" s="213"/>
      <c r="AC96" s="206"/>
      <c r="AD96" s="219"/>
      <c r="AE96" s="215">
        <v>3528</v>
      </c>
      <c r="AF96" s="41">
        <v>3528</v>
      </c>
    </row>
    <row r="97" spans="1:32" ht="42.75" customHeight="1" x14ac:dyDescent="0.25">
      <c r="A97" s="191" t="s">
        <v>116</v>
      </c>
      <c r="B97" s="60" t="s">
        <v>140</v>
      </c>
      <c r="C97" s="160"/>
      <c r="D97" s="160"/>
      <c r="E97" s="160"/>
      <c r="F97" s="160"/>
      <c r="G97" s="160"/>
      <c r="H97" s="195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39">
        <f>U97+W97</f>
        <v>9744</v>
      </c>
      <c r="U97" s="212">
        <v>5133</v>
      </c>
      <c r="V97" s="41">
        <v>5133</v>
      </c>
      <c r="W97" s="41">
        <v>4611</v>
      </c>
      <c r="X97" s="41">
        <v>4611</v>
      </c>
      <c r="Y97" t="s">
        <v>147</v>
      </c>
      <c r="Z97" s="16"/>
      <c r="AB97" s="212">
        <v>5133</v>
      </c>
      <c r="AC97" s="206">
        <v>2661</v>
      </c>
      <c r="AD97" s="219"/>
      <c r="AE97" s="215">
        <v>1950</v>
      </c>
      <c r="AF97" s="41">
        <v>1950</v>
      </c>
    </row>
    <row r="98" spans="1:32" ht="29.25" customHeight="1" x14ac:dyDescent="0.25">
      <c r="A98" s="191" t="s">
        <v>119</v>
      </c>
      <c r="B98" s="60" t="s">
        <v>142</v>
      </c>
      <c r="C98" s="160"/>
      <c r="D98" s="160"/>
      <c r="E98" s="160"/>
      <c r="F98" s="160"/>
      <c r="G98" s="160"/>
      <c r="H98" s="195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39">
        <f t="shared" ref="T98:T100" si="6">U98+W98</f>
        <v>2280</v>
      </c>
      <c r="U98" s="212"/>
      <c r="V98" s="41"/>
      <c r="W98" s="41">
        <v>2280</v>
      </c>
      <c r="X98" s="41">
        <v>2280</v>
      </c>
      <c r="Z98" s="16"/>
      <c r="AB98" s="213"/>
      <c r="AC98" s="206"/>
      <c r="AD98" s="219"/>
      <c r="AE98" s="215">
        <v>2280</v>
      </c>
      <c r="AF98" s="41">
        <v>2280</v>
      </c>
    </row>
    <row r="99" spans="1:32" ht="20.25" customHeight="1" x14ac:dyDescent="0.25">
      <c r="A99" s="191" t="s">
        <v>119</v>
      </c>
      <c r="B99" s="60" t="s">
        <v>141</v>
      </c>
      <c r="C99" s="160"/>
      <c r="D99" s="160"/>
      <c r="E99" s="160"/>
      <c r="F99" s="160"/>
      <c r="G99" s="160"/>
      <c r="H99" s="195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39">
        <f t="shared" si="6"/>
        <v>2100</v>
      </c>
      <c r="U99" s="212"/>
      <c r="V99" s="41"/>
      <c r="W99" s="41">
        <v>2100</v>
      </c>
      <c r="X99" s="41">
        <v>2100</v>
      </c>
      <c r="Z99" s="16"/>
      <c r="AB99" s="213"/>
      <c r="AC99" s="206"/>
      <c r="AD99" s="219"/>
      <c r="AE99" s="215">
        <v>2100</v>
      </c>
      <c r="AF99" s="41">
        <v>2100</v>
      </c>
    </row>
    <row r="100" spans="1:32" ht="45" customHeight="1" x14ac:dyDescent="0.25">
      <c r="A100" s="191" t="s">
        <v>116</v>
      </c>
      <c r="B100" s="60" t="s">
        <v>143</v>
      </c>
      <c r="C100" s="160"/>
      <c r="D100" s="160"/>
      <c r="E100" s="160"/>
      <c r="F100" s="160"/>
      <c r="G100" s="160"/>
      <c r="H100" s="195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39">
        <f t="shared" si="6"/>
        <v>16211</v>
      </c>
      <c r="U100" s="212">
        <v>16211</v>
      </c>
      <c r="V100" s="41">
        <v>16211</v>
      </c>
      <c r="W100" s="41"/>
      <c r="X100" s="41"/>
      <c r="Z100" s="16"/>
      <c r="AB100" s="212">
        <v>16211</v>
      </c>
      <c r="AC100" s="206"/>
      <c r="AD100" s="219"/>
      <c r="AE100" s="215"/>
      <c r="AF100" s="84"/>
    </row>
    <row r="101" spans="1:32" ht="27.75" customHeight="1" x14ac:dyDescent="0.25">
      <c r="A101" s="3">
        <v>5100</v>
      </c>
      <c r="B101" s="3" t="s">
        <v>4</v>
      </c>
      <c r="C101" s="27">
        <f>C102+C112+C149</f>
        <v>42676</v>
      </c>
      <c r="D101" s="27">
        <f>D102+D112+D149</f>
        <v>22060</v>
      </c>
      <c r="E101" s="27">
        <f>E102+E112+E149</f>
        <v>20460</v>
      </c>
      <c r="F101" s="138" t="e">
        <f>F105+F108+F112+F149</f>
        <v>#REF!</v>
      </c>
      <c r="G101" s="27" t="e">
        <f>G105+G108+G112+G149</f>
        <v>#REF!</v>
      </c>
      <c r="I101" s="110" t="e">
        <f>J101+N101</f>
        <v>#REF!</v>
      </c>
      <c r="J101" s="27" t="e">
        <f>J105+J108+J112+J149</f>
        <v>#REF!</v>
      </c>
      <c r="K101" s="27" t="e">
        <f>K105+K108+K112+K149</f>
        <v>#REF!</v>
      </c>
      <c r="L101" s="27" t="e">
        <f>L102+L105+L108+L112+L146+L149</f>
        <v>#REF!</v>
      </c>
      <c r="M101" s="27" t="e">
        <f>M102+M105+M108+M112+M146+M149</f>
        <v>#REF!</v>
      </c>
      <c r="N101" s="27" t="e">
        <f>N102+N105+N108+N112+N146+N149</f>
        <v>#REF!</v>
      </c>
      <c r="O101" s="27" t="e">
        <f>O102+O105+O108+O112+O146+O149</f>
        <v>#REF!</v>
      </c>
      <c r="P101" s="125"/>
      <c r="Q101" s="125"/>
      <c r="R101" s="27">
        <f t="shared" ref="R101:X101" si="7">R102+R112+R149</f>
        <v>20616</v>
      </c>
      <c r="S101" s="27">
        <f t="shared" si="7"/>
        <v>2628</v>
      </c>
      <c r="T101" s="230">
        <f t="shared" si="7"/>
        <v>67511</v>
      </c>
      <c r="U101" s="27">
        <f>U102+U112+U149</f>
        <v>46895</v>
      </c>
      <c r="V101" s="27">
        <f t="shared" si="7"/>
        <v>20460</v>
      </c>
      <c r="W101" s="27">
        <f t="shared" si="7"/>
        <v>20616</v>
      </c>
      <c r="X101" s="27">
        <f t="shared" si="7"/>
        <v>2190</v>
      </c>
      <c r="AB101" s="206"/>
      <c r="AC101" s="206"/>
      <c r="AD101" s="219"/>
      <c r="AE101" s="215"/>
      <c r="AF101" s="84"/>
    </row>
    <row r="102" spans="1:32" ht="27.75" hidden="1" customHeight="1" x14ac:dyDescent="0.25">
      <c r="A102" s="246" t="s">
        <v>47</v>
      </c>
      <c r="B102" s="247"/>
      <c r="C102" s="38">
        <f t="shared" ref="C102:E103" si="8">C103</f>
        <v>0</v>
      </c>
      <c r="D102" s="38">
        <f t="shared" si="8"/>
        <v>0</v>
      </c>
      <c r="E102" s="38">
        <f t="shared" si="8"/>
        <v>0</v>
      </c>
      <c r="F102" s="139"/>
      <c r="G102" s="38"/>
      <c r="H102" s="38"/>
      <c r="I102" s="110">
        <f t="shared" ref="I102:I113" si="9">J102+N102</f>
        <v>0</v>
      </c>
      <c r="J102" s="38"/>
      <c r="K102" s="38"/>
      <c r="L102" s="38">
        <f t="shared" ref="L102:O103" si="10">L103</f>
        <v>0</v>
      </c>
      <c r="M102" s="38">
        <f t="shared" si="10"/>
        <v>0</v>
      </c>
      <c r="N102" s="38">
        <f t="shared" si="10"/>
        <v>0</v>
      </c>
      <c r="O102" s="38">
        <f t="shared" si="10"/>
        <v>0</v>
      </c>
      <c r="P102" s="125"/>
      <c r="Q102" s="125"/>
      <c r="R102" s="38">
        <f t="shared" ref="R102:V103" si="11">R103</f>
        <v>0</v>
      </c>
      <c r="S102" s="38">
        <f t="shared" si="11"/>
        <v>0</v>
      </c>
      <c r="T102" s="35">
        <f t="shared" si="11"/>
        <v>0</v>
      </c>
      <c r="U102" s="38">
        <f t="shared" si="11"/>
        <v>0</v>
      </c>
      <c r="V102" s="38">
        <f t="shared" si="11"/>
        <v>0</v>
      </c>
      <c r="W102" s="139"/>
      <c r="X102" s="38"/>
      <c r="AB102" s="84"/>
      <c r="AC102" s="206"/>
      <c r="AD102" s="219"/>
      <c r="AE102" s="215"/>
      <c r="AF102" s="84"/>
    </row>
    <row r="103" spans="1:32" ht="21" hidden="1" customHeight="1" x14ac:dyDescent="0.25">
      <c r="A103" s="248" t="s">
        <v>16</v>
      </c>
      <c r="B103" s="249"/>
      <c r="C103" s="38">
        <f t="shared" si="8"/>
        <v>0</v>
      </c>
      <c r="D103" s="38">
        <f t="shared" si="8"/>
        <v>0</v>
      </c>
      <c r="E103" s="38">
        <f t="shared" si="8"/>
        <v>0</v>
      </c>
      <c r="F103" s="139"/>
      <c r="G103" s="38"/>
      <c r="H103" s="97"/>
      <c r="I103" s="110">
        <f t="shared" si="9"/>
        <v>0</v>
      </c>
      <c r="J103" s="38"/>
      <c r="K103" s="38"/>
      <c r="L103" s="38">
        <f t="shared" si="10"/>
        <v>0</v>
      </c>
      <c r="M103" s="38">
        <f t="shared" si="10"/>
        <v>0</v>
      </c>
      <c r="N103" s="38">
        <f t="shared" si="10"/>
        <v>0</v>
      </c>
      <c r="O103" s="38">
        <f t="shared" si="10"/>
        <v>0</v>
      </c>
      <c r="P103" s="125"/>
      <c r="Q103" s="125"/>
      <c r="R103" s="38">
        <f t="shared" si="11"/>
        <v>0</v>
      </c>
      <c r="S103" s="38">
        <f t="shared" si="11"/>
        <v>0</v>
      </c>
      <c r="T103" s="35">
        <f t="shared" si="11"/>
        <v>0</v>
      </c>
      <c r="U103" s="38">
        <f t="shared" si="11"/>
        <v>0</v>
      </c>
      <c r="V103" s="38">
        <f t="shared" si="11"/>
        <v>0</v>
      </c>
      <c r="W103" s="139"/>
      <c r="X103" s="38"/>
      <c r="AB103" s="84"/>
      <c r="AC103" s="206"/>
      <c r="AD103" s="219"/>
      <c r="AE103" s="215"/>
      <c r="AF103" s="84"/>
    </row>
    <row r="104" spans="1:32" ht="58.5" hidden="1" customHeight="1" x14ac:dyDescent="0.25">
      <c r="A104" s="60"/>
      <c r="B104" s="60"/>
      <c r="C104" s="153"/>
      <c r="D104" s="153"/>
      <c r="E104" s="153"/>
      <c r="F104" s="138"/>
      <c r="G104" s="27"/>
      <c r="I104" s="110"/>
      <c r="J104" s="27"/>
      <c r="K104" s="27"/>
      <c r="L104" s="27"/>
      <c r="M104" s="27"/>
      <c r="N104" s="102"/>
      <c r="O104" s="27"/>
      <c r="P104" s="125"/>
      <c r="Q104" s="128"/>
      <c r="R104" s="153"/>
      <c r="S104" s="153"/>
      <c r="T104" s="159"/>
      <c r="U104" s="153"/>
      <c r="V104" s="153"/>
      <c r="W104" s="138"/>
      <c r="X104" s="27"/>
      <c r="AB104" s="84"/>
      <c r="AC104" s="206"/>
      <c r="AD104" s="219"/>
      <c r="AE104" s="215"/>
      <c r="AF104" s="84"/>
    </row>
    <row r="105" spans="1:32" ht="21.75" hidden="1" customHeight="1" x14ac:dyDescent="0.25">
      <c r="A105" s="255" t="s">
        <v>5</v>
      </c>
      <c r="B105" s="255"/>
      <c r="C105" s="38"/>
      <c r="D105" s="38"/>
      <c r="E105" s="38"/>
      <c r="F105" s="139"/>
      <c r="G105" s="38"/>
      <c r="I105" s="110">
        <f t="shared" si="9"/>
        <v>0</v>
      </c>
      <c r="J105" s="38">
        <f t="shared" ref="J105:O105" si="12">J106</f>
        <v>0</v>
      </c>
      <c r="K105" s="38">
        <f t="shared" si="12"/>
        <v>0</v>
      </c>
      <c r="L105" s="38">
        <f t="shared" si="12"/>
        <v>0</v>
      </c>
      <c r="M105" s="38">
        <f t="shared" si="12"/>
        <v>0</v>
      </c>
      <c r="N105" s="38">
        <f t="shared" si="12"/>
        <v>0</v>
      </c>
      <c r="O105" s="38">
        <f t="shared" si="12"/>
        <v>0</v>
      </c>
      <c r="P105" s="125"/>
      <c r="Q105" s="125"/>
      <c r="R105" s="38"/>
      <c r="S105" s="38"/>
      <c r="T105" s="35"/>
      <c r="U105" s="38"/>
      <c r="V105" s="38"/>
      <c r="W105" s="139"/>
      <c r="X105" s="38"/>
      <c r="AB105" s="84"/>
      <c r="AC105" s="206"/>
      <c r="AD105" s="219"/>
      <c r="AE105" s="215"/>
      <c r="AF105" s="84"/>
    </row>
    <row r="106" spans="1:32" ht="15" hidden="1" customHeight="1" x14ac:dyDescent="0.25">
      <c r="A106" s="254" t="s">
        <v>6</v>
      </c>
      <c r="B106" s="254"/>
      <c r="C106" s="38"/>
      <c r="D106" s="38"/>
      <c r="E106" s="38"/>
      <c r="F106" s="139"/>
      <c r="G106" s="38"/>
      <c r="I106" s="110">
        <f t="shared" si="9"/>
        <v>0</v>
      </c>
      <c r="J106" s="38">
        <f t="shared" ref="J106:O106" si="13">J107</f>
        <v>0</v>
      </c>
      <c r="K106" s="38">
        <f t="shared" si="13"/>
        <v>0</v>
      </c>
      <c r="L106" s="38">
        <f t="shared" si="13"/>
        <v>0</v>
      </c>
      <c r="M106" s="38">
        <f t="shared" si="13"/>
        <v>0</v>
      </c>
      <c r="N106" s="38">
        <f t="shared" si="13"/>
        <v>0</v>
      </c>
      <c r="O106" s="38">
        <f t="shared" si="13"/>
        <v>0</v>
      </c>
      <c r="P106" s="125"/>
      <c r="Q106" s="125"/>
      <c r="R106" s="38"/>
      <c r="S106" s="38"/>
      <c r="T106" s="35"/>
      <c r="U106" s="38"/>
      <c r="V106" s="38"/>
      <c r="W106" s="139"/>
      <c r="X106" s="38"/>
      <c r="AB106" s="84"/>
      <c r="AC106" s="206"/>
      <c r="AD106" s="219"/>
      <c r="AE106" s="215"/>
      <c r="AF106" s="84"/>
    </row>
    <row r="107" spans="1:32" ht="14.25" hidden="1" customHeight="1" x14ac:dyDescent="0.25">
      <c r="A107" s="60"/>
      <c r="B107" s="60"/>
      <c r="C107" s="35"/>
      <c r="D107" s="35"/>
      <c r="E107" s="35"/>
      <c r="F107" s="139"/>
      <c r="G107" s="35"/>
      <c r="I107" s="110"/>
      <c r="J107" s="35"/>
      <c r="K107" s="35"/>
      <c r="L107" s="86"/>
      <c r="M107" s="68"/>
      <c r="N107" s="86"/>
      <c r="O107" s="68"/>
      <c r="P107" s="125"/>
      <c r="Q107" s="125"/>
      <c r="R107" s="35"/>
      <c r="S107" s="35"/>
      <c r="T107" s="35"/>
      <c r="U107" s="35"/>
      <c r="V107" s="35"/>
      <c r="W107" s="139"/>
      <c r="X107" s="35"/>
      <c r="AB107" s="84"/>
      <c r="AC107" s="206"/>
      <c r="AD107" s="219"/>
      <c r="AE107" s="215"/>
      <c r="AF107" s="84"/>
    </row>
    <row r="108" spans="1:32" ht="19.5" hidden="1" customHeight="1" x14ac:dyDescent="0.25">
      <c r="A108" s="255" t="s">
        <v>48</v>
      </c>
      <c r="B108" s="255"/>
      <c r="C108" s="38"/>
      <c r="D108" s="38"/>
      <c r="E108" s="38"/>
      <c r="F108" s="139"/>
      <c r="G108" s="38"/>
      <c r="I108" s="110">
        <f t="shared" si="9"/>
        <v>0</v>
      </c>
      <c r="J108" s="38">
        <f t="shared" ref="J108:O108" si="14">J109</f>
        <v>0</v>
      </c>
      <c r="K108" s="38">
        <f t="shared" si="14"/>
        <v>0</v>
      </c>
      <c r="L108" s="38">
        <f t="shared" si="14"/>
        <v>0</v>
      </c>
      <c r="M108" s="38">
        <f t="shared" si="14"/>
        <v>0</v>
      </c>
      <c r="N108" s="38">
        <f t="shared" si="14"/>
        <v>0</v>
      </c>
      <c r="O108" s="38">
        <f t="shared" si="14"/>
        <v>0</v>
      </c>
      <c r="P108" s="125"/>
      <c r="Q108" s="125"/>
      <c r="R108" s="38"/>
      <c r="S108" s="38"/>
      <c r="T108" s="35"/>
      <c r="U108" s="38"/>
      <c r="V108" s="38"/>
      <c r="W108" s="139"/>
      <c r="X108" s="38"/>
      <c r="AB108" s="84"/>
      <c r="AC108" s="206"/>
      <c r="AD108" s="219"/>
      <c r="AE108" s="215"/>
      <c r="AF108" s="84"/>
    </row>
    <row r="109" spans="1:32" ht="15.75" hidden="1" customHeight="1" x14ac:dyDescent="0.25">
      <c r="A109" s="254" t="s">
        <v>16</v>
      </c>
      <c r="B109" s="254"/>
      <c r="C109" s="38"/>
      <c r="D109" s="38"/>
      <c r="E109" s="38"/>
      <c r="F109" s="139"/>
      <c r="G109" s="38"/>
      <c r="I109" s="110">
        <f t="shared" si="9"/>
        <v>0</v>
      </c>
      <c r="J109" s="38">
        <f t="shared" ref="J109:K109" si="15">J110</f>
        <v>0</v>
      </c>
      <c r="K109" s="38">
        <f t="shared" si="15"/>
        <v>0</v>
      </c>
      <c r="L109" s="38">
        <f>L110</f>
        <v>0</v>
      </c>
      <c r="M109" s="38">
        <f t="shared" ref="M109:O109" si="16">M110</f>
        <v>0</v>
      </c>
      <c r="N109" s="38">
        <f>N110+N111</f>
        <v>0</v>
      </c>
      <c r="O109" s="38">
        <f t="shared" si="16"/>
        <v>0</v>
      </c>
      <c r="P109" s="125"/>
      <c r="Q109" s="125"/>
      <c r="R109" s="38"/>
      <c r="S109" s="38"/>
      <c r="T109" s="35"/>
      <c r="U109" s="38"/>
      <c r="V109" s="38"/>
      <c r="W109" s="139"/>
      <c r="X109" s="38"/>
      <c r="AB109" s="84"/>
      <c r="AC109" s="206"/>
      <c r="AD109" s="219"/>
      <c r="AE109" s="215"/>
      <c r="AF109" s="84"/>
    </row>
    <row r="110" spans="1:32" ht="27" hidden="1" customHeight="1" x14ac:dyDescent="0.25">
      <c r="A110" s="60"/>
      <c r="B110" s="60"/>
      <c r="C110" s="35"/>
      <c r="D110" s="35"/>
      <c r="E110" s="35"/>
      <c r="F110" s="139"/>
      <c r="G110" s="35"/>
      <c r="I110" s="110"/>
      <c r="J110" s="35"/>
      <c r="K110" s="35"/>
      <c r="L110" s="86"/>
      <c r="M110" s="73"/>
      <c r="N110" s="101"/>
      <c r="O110" s="73"/>
      <c r="P110" s="125"/>
      <c r="Q110" s="125"/>
      <c r="R110" s="35"/>
      <c r="S110" s="35"/>
      <c r="T110" s="35"/>
      <c r="U110" s="35"/>
      <c r="V110" s="35"/>
      <c r="W110" s="139"/>
      <c r="X110" s="35"/>
      <c r="AB110" s="84"/>
      <c r="AC110" s="206"/>
      <c r="AD110" s="219"/>
      <c r="AE110" s="215"/>
      <c r="AF110" s="84"/>
    </row>
    <row r="111" spans="1:32" ht="63" hidden="1" customHeight="1" x14ac:dyDescent="0.25">
      <c r="A111" s="23"/>
      <c r="B111" s="60"/>
      <c r="C111" s="35"/>
      <c r="D111" s="35"/>
      <c r="E111" s="35"/>
      <c r="F111" s="139"/>
      <c r="G111" s="35"/>
      <c r="I111" s="110"/>
      <c r="J111" s="35"/>
      <c r="K111" s="35"/>
      <c r="L111" s="86"/>
      <c r="M111" s="73"/>
      <c r="N111" s="101"/>
      <c r="O111" s="73"/>
      <c r="P111" s="125"/>
      <c r="Q111" s="125">
        <f t="shared" ref="Q111" si="17">I111-P111</f>
        <v>0</v>
      </c>
      <c r="R111" s="35"/>
      <c r="S111" s="35"/>
      <c r="T111" s="35"/>
      <c r="U111" s="35"/>
      <c r="V111" s="35"/>
      <c r="W111" s="139"/>
      <c r="X111" s="35"/>
      <c r="AB111" s="84"/>
      <c r="AC111" s="206"/>
      <c r="AD111" s="219"/>
      <c r="AE111" s="215"/>
      <c r="AF111" s="84"/>
    </row>
    <row r="112" spans="1:32" ht="48" customHeight="1" x14ac:dyDescent="0.25">
      <c r="A112" s="255" t="s">
        <v>12</v>
      </c>
      <c r="B112" s="255"/>
      <c r="C112" s="38">
        <f>C113</f>
        <v>19236</v>
      </c>
      <c r="D112" s="38">
        <f t="shared" ref="D112:E112" si="18">D113</f>
        <v>0</v>
      </c>
      <c r="E112" s="38">
        <f t="shared" si="18"/>
        <v>0</v>
      </c>
      <c r="F112" s="139">
        <f>F113</f>
        <v>0</v>
      </c>
      <c r="G112" s="38">
        <f>G113</f>
        <v>0</v>
      </c>
      <c r="I112" s="110">
        <f t="shared" si="9"/>
        <v>0</v>
      </c>
      <c r="J112" s="38">
        <f t="shared" ref="J112:O112" si="19">J113</f>
        <v>0</v>
      </c>
      <c r="K112" s="38">
        <f t="shared" si="19"/>
        <v>0</v>
      </c>
      <c r="L112" s="38">
        <f t="shared" si="19"/>
        <v>0</v>
      </c>
      <c r="M112" s="38">
        <f t="shared" si="19"/>
        <v>0</v>
      </c>
      <c r="N112" s="38">
        <f t="shared" si="19"/>
        <v>0</v>
      </c>
      <c r="O112" s="38">
        <f t="shared" si="19"/>
        <v>0</v>
      </c>
      <c r="P112" s="125"/>
      <c r="Q112" s="125"/>
      <c r="R112" s="38">
        <f t="shared" ref="R112:S112" si="20">R113</f>
        <v>19236</v>
      </c>
      <c r="S112" s="38">
        <f t="shared" si="20"/>
        <v>2628</v>
      </c>
      <c r="T112" s="35">
        <f>T113</f>
        <v>44071</v>
      </c>
      <c r="U112" s="38">
        <f>U113</f>
        <v>24835</v>
      </c>
      <c r="V112" s="38">
        <f t="shared" ref="V112:X112" si="21">V113</f>
        <v>0</v>
      </c>
      <c r="W112" s="38">
        <f t="shared" si="21"/>
        <v>19236</v>
      </c>
      <c r="X112" s="38">
        <f t="shared" si="21"/>
        <v>2190</v>
      </c>
      <c r="AB112" s="206"/>
      <c r="AC112" s="206"/>
      <c r="AD112" s="219"/>
      <c r="AE112" s="215"/>
      <c r="AF112" s="84"/>
    </row>
    <row r="113" spans="1:32" ht="23.25" customHeight="1" x14ac:dyDescent="0.25">
      <c r="A113" s="254" t="s">
        <v>6</v>
      </c>
      <c r="B113" s="254"/>
      <c r="C113" s="38">
        <f>C132+C138+C139+C140+C141+C142+C143</f>
        <v>19236</v>
      </c>
      <c r="D113" s="38">
        <f>D132+D138+D139+D140+D141+D143</f>
        <v>0</v>
      </c>
      <c r="E113" s="38">
        <f>E132+E138+E139+E140+E141+E143</f>
        <v>0</v>
      </c>
      <c r="F113" s="139">
        <f>F114+F115+F116+F117+F118+F119+F120+F121+F122+F128+F129+F132+F133+F134+F135+F136</f>
        <v>0</v>
      </c>
      <c r="G113" s="38">
        <f>G114+G115+G116+G117+G118+G119+G120+G121+G122+G128+G129+G132+G133+G134+G135+G136</f>
        <v>0</v>
      </c>
      <c r="I113" s="110">
        <f t="shared" si="9"/>
        <v>0</v>
      </c>
      <c r="J113" s="38">
        <f>J114+J115+J116+J117+J118+J119+J120+J121+J122+J128+J129+J132+J133+J134+J135+J136</f>
        <v>0</v>
      </c>
      <c r="K113" s="38">
        <f>K114+K115+K116+K117+K118+K119+K120+K121+K122+K128+K129+K132+K133+K134+K135+K136</f>
        <v>0</v>
      </c>
      <c r="L113" s="38">
        <f>L114+L115+L116+L117+L118+L119+L120+L121+L122+L123+L124+L125+L126+L127+L128+L129+L130+L131+L132+L133+L135+L136+L137+L138+L139+L140+L141</f>
        <v>0</v>
      </c>
      <c r="M113" s="38">
        <f>M114+M115+M116+M117+M118+M119+M120+M121+M122+M123+M124+M125+M126+M127+M128+M129+M130+M131+M132+M133+M135+M136+M137+M138+M139+M140+M141</f>
        <v>0</v>
      </c>
      <c r="N113" s="38">
        <f>N114+N115+N116+N117+N118+N119+N120+N121+N122+N123+N124+N125+N126+N127+N128+N129+N130+N131+N132+N133+N135+N136+N137+N138+N139+N140+N141</f>
        <v>0</v>
      </c>
      <c r="O113" s="38">
        <f>O114+O115+O116+O117+O118+O119+O120+O121+O122+O123+O124+O125+O126+O127+O128+O129+O130+O131+O132+O133+O135+O136+O137+O138+O139+O140+O141</f>
        <v>0</v>
      </c>
      <c r="P113" s="125"/>
      <c r="Q113" s="125"/>
      <c r="R113" s="38">
        <f>R132+R138+R139+R140+R141+R142+R143</f>
        <v>19236</v>
      </c>
      <c r="S113" s="38">
        <f>S132+S138+S139+S140+S141+S143</f>
        <v>2628</v>
      </c>
      <c r="T113" s="35">
        <f>T143+T144+T145</f>
        <v>44071</v>
      </c>
      <c r="U113" s="38">
        <f>U143+U144+U145</f>
        <v>24835</v>
      </c>
      <c r="V113" s="38">
        <f>V143+V144+V145</f>
        <v>0</v>
      </c>
      <c r="W113" s="38">
        <f>W143+W144+W145</f>
        <v>19236</v>
      </c>
      <c r="X113" s="38">
        <f>X143+X144+X145</f>
        <v>2190</v>
      </c>
      <c r="AB113" s="84"/>
      <c r="AC113" s="206"/>
      <c r="AD113" s="219"/>
      <c r="AE113" s="215"/>
      <c r="AF113" s="84"/>
    </row>
    <row r="114" spans="1:32" ht="41.25" hidden="1" customHeight="1" x14ac:dyDescent="0.25">
      <c r="A114" s="23"/>
      <c r="B114" s="53"/>
      <c r="C114" s="106"/>
      <c r="D114" s="106"/>
      <c r="E114" s="106"/>
      <c r="F114" s="137"/>
      <c r="G114" s="41"/>
      <c r="H114" s="55"/>
      <c r="I114" s="110"/>
      <c r="J114" s="35"/>
      <c r="K114" s="35"/>
      <c r="L114" s="67"/>
      <c r="M114" s="67"/>
      <c r="N114" s="67"/>
      <c r="O114" s="67"/>
      <c r="P114" s="125"/>
      <c r="Q114" s="125"/>
      <c r="R114" s="106"/>
      <c r="S114" s="106"/>
      <c r="T114" s="231"/>
      <c r="U114" s="106"/>
      <c r="V114" s="106"/>
      <c r="W114" s="106"/>
      <c r="X114" s="106"/>
      <c r="AB114" s="84"/>
      <c r="AC114" s="206"/>
      <c r="AD114" s="219"/>
      <c r="AE114" s="215"/>
      <c r="AF114" s="84"/>
    </row>
    <row r="115" spans="1:32" ht="41.25" hidden="1" customHeight="1" x14ac:dyDescent="0.25">
      <c r="A115" s="60"/>
      <c r="B115" s="60"/>
      <c r="C115" s="106"/>
      <c r="D115" s="106"/>
      <c r="E115" s="106"/>
      <c r="F115" s="137"/>
      <c r="G115" s="41"/>
      <c r="H115" s="55"/>
      <c r="I115" s="110"/>
      <c r="J115" s="35"/>
      <c r="K115" s="35"/>
      <c r="L115" s="67"/>
      <c r="M115" s="67"/>
      <c r="N115" s="67"/>
      <c r="O115" s="67"/>
      <c r="P115" s="125"/>
      <c r="Q115" s="125"/>
      <c r="R115" s="106"/>
      <c r="S115" s="106"/>
      <c r="T115" s="231"/>
      <c r="U115" s="106"/>
      <c r="V115" s="106"/>
      <c r="W115" s="106"/>
      <c r="X115" s="106"/>
      <c r="AB115" s="84"/>
      <c r="AC115" s="206"/>
      <c r="AD115" s="219"/>
      <c r="AE115" s="215"/>
      <c r="AF115" s="84"/>
    </row>
    <row r="116" spans="1:32" ht="41.25" hidden="1" customHeight="1" x14ac:dyDescent="0.25">
      <c r="A116" s="60"/>
      <c r="B116" s="60"/>
      <c r="C116" s="106"/>
      <c r="D116" s="106"/>
      <c r="E116" s="106"/>
      <c r="F116" s="137"/>
      <c r="G116" s="41"/>
      <c r="H116" s="55"/>
      <c r="I116" s="110"/>
      <c r="J116" s="35"/>
      <c r="K116" s="35"/>
      <c r="L116" s="67"/>
      <c r="M116" s="67"/>
      <c r="N116" s="67"/>
      <c r="O116" s="67"/>
      <c r="P116" s="125"/>
      <c r="Q116" s="125"/>
      <c r="R116" s="106"/>
      <c r="S116" s="106"/>
      <c r="T116" s="231"/>
      <c r="U116" s="106"/>
      <c r="V116" s="106"/>
      <c r="W116" s="106"/>
      <c r="X116" s="106"/>
      <c r="AB116" s="84"/>
      <c r="AC116" s="206"/>
      <c r="AD116" s="219"/>
      <c r="AE116" s="215"/>
      <c r="AF116" s="84"/>
    </row>
    <row r="117" spans="1:32" ht="45" hidden="1" customHeight="1" x14ac:dyDescent="0.25">
      <c r="A117" s="23"/>
      <c r="B117" s="60"/>
      <c r="C117" s="106"/>
      <c r="D117" s="106"/>
      <c r="E117" s="106"/>
      <c r="F117" s="137"/>
      <c r="G117" s="41"/>
      <c r="H117" s="55"/>
      <c r="I117" s="110"/>
      <c r="J117" s="35"/>
      <c r="K117" s="35"/>
      <c r="L117" s="67"/>
      <c r="M117" s="67"/>
      <c r="N117" s="67"/>
      <c r="O117" s="67"/>
      <c r="P117" s="125"/>
      <c r="Q117" s="125"/>
      <c r="R117" s="106"/>
      <c r="S117" s="106"/>
      <c r="T117" s="231"/>
      <c r="U117" s="106"/>
      <c r="V117" s="106"/>
      <c r="W117" s="106"/>
      <c r="X117" s="106"/>
      <c r="AB117" s="84"/>
      <c r="AC117" s="206"/>
      <c r="AD117" s="219"/>
      <c r="AE117" s="215"/>
      <c r="AF117" s="84"/>
    </row>
    <row r="118" spans="1:32" ht="33" hidden="1" customHeight="1" x14ac:dyDescent="0.25">
      <c r="A118" s="23"/>
      <c r="B118" s="60"/>
      <c r="C118" s="106"/>
      <c r="D118" s="106"/>
      <c r="E118" s="106"/>
      <c r="F118" s="137"/>
      <c r="G118" s="41"/>
      <c r="I118" s="110"/>
      <c r="J118" s="41"/>
      <c r="K118" s="41"/>
      <c r="L118" s="67"/>
      <c r="M118" s="67"/>
      <c r="N118" s="104"/>
      <c r="O118" s="67"/>
      <c r="P118" s="125"/>
      <c r="Q118" s="125"/>
      <c r="R118" s="106"/>
      <c r="S118" s="106"/>
      <c r="T118" s="231"/>
      <c r="U118" s="106"/>
      <c r="V118" s="106"/>
      <c r="W118" s="106"/>
      <c r="X118" s="106"/>
      <c r="AB118" s="84"/>
      <c r="AC118" s="206"/>
      <c r="AD118" s="219"/>
      <c r="AE118" s="215"/>
      <c r="AF118" s="84"/>
    </row>
    <row r="119" spans="1:32" ht="15.75" hidden="1" customHeight="1" x14ac:dyDescent="0.25">
      <c r="A119" s="23"/>
      <c r="B119" s="53"/>
      <c r="C119" s="106"/>
      <c r="D119" s="106"/>
      <c r="E119" s="106"/>
      <c r="F119" s="137"/>
      <c r="G119" s="41"/>
      <c r="I119" s="110"/>
      <c r="J119" s="41"/>
      <c r="K119" s="41"/>
      <c r="L119" s="67"/>
      <c r="M119" s="67"/>
      <c r="N119" s="104"/>
      <c r="O119" s="67"/>
      <c r="P119" s="127"/>
      <c r="Q119" s="125"/>
      <c r="R119" s="106"/>
      <c r="S119" s="106"/>
      <c r="T119" s="231"/>
      <c r="U119" s="106"/>
      <c r="V119" s="106"/>
      <c r="W119" s="106"/>
      <c r="X119" s="106"/>
      <c r="AB119" s="84"/>
      <c r="AC119" s="206"/>
      <c r="AD119" s="219"/>
      <c r="AE119" s="215"/>
      <c r="AF119" s="84"/>
    </row>
    <row r="120" spans="1:32" ht="33" hidden="1" customHeight="1" x14ac:dyDescent="0.25">
      <c r="A120" s="23"/>
      <c r="B120" s="60"/>
      <c r="C120" s="106"/>
      <c r="D120" s="106"/>
      <c r="E120" s="106"/>
      <c r="F120" s="137"/>
      <c r="G120" s="41"/>
      <c r="H120" s="55"/>
      <c r="I120" s="110"/>
      <c r="J120" s="41"/>
      <c r="K120" s="41"/>
      <c r="L120" s="67"/>
      <c r="M120" s="67"/>
      <c r="N120" s="104"/>
      <c r="O120" s="67"/>
      <c r="P120" s="125"/>
      <c r="Q120" s="125"/>
      <c r="R120" s="106"/>
      <c r="S120" s="106"/>
      <c r="T120" s="231"/>
      <c r="U120" s="106"/>
      <c r="V120" s="106"/>
      <c r="W120" s="106"/>
      <c r="X120" s="106"/>
      <c r="AB120" s="84"/>
      <c r="AC120" s="206"/>
      <c r="AD120" s="219"/>
      <c r="AE120" s="215"/>
      <c r="AF120" s="84"/>
    </row>
    <row r="121" spans="1:32" ht="41.25" hidden="1" customHeight="1" x14ac:dyDescent="0.25">
      <c r="A121" s="23"/>
      <c r="B121" s="53"/>
      <c r="C121" s="106"/>
      <c r="D121" s="106"/>
      <c r="E121" s="106"/>
      <c r="F121" s="137"/>
      <c r="G121" s="35"/>
      <c r="H121" s="55"/>
      <c r="I121" s="110"/>
      <c r="J121" s="41"/>
      <c r="K121" s="41"/>
      <c r="L121" s="67"/>
      <c r="M121" s="68"/>
      <c r="N121" s="68"/>
      <c r="O121" s="68"/>
      <c r="P121" s="125"/>
      <c r="Q121" s="125"/>
      <c r="R121" s="106"/>
      <c r="S121" s="106"/>
      <c r="T121" s="231"/>
      <c r="U121" s="106"/>
      <c r="V121" s="106"/>
      <c r="W121" s="106"/>
      <c r="X121" s="106"/>
      <c r="AB121" s="84"/>
      <c r="AC121" s="206"/>
      <c r="AD121" s="219"/>
      <c r="AE121" s="215"/>
      <c r="AF121" s="84"/>
    </row>
    <row r="122" spans="1:32" ht="33.75" hidden="1" customHeight="1" x14ac:dyDescent="0.25">
      <c r="A122" s="23"/>
      <c r="B122" s="60"/>
      <c r="C122" s="106"/>
      <c r="D122" s="106"/>
      <c r="E122" s="106"/>
      <c r="F122" s="137"/>
      <c r="G122" s="35"/>
      <c r="H122" s="59"/>
      <c r="I122" s="110"/>
      <c r="J122" s="41"/>
      <c r="K122" s="41"/>
      <c r="L122" s="86"/>
      <c r="M122" s="68"/>
      <c r="N122" s="101"/>
      <c r="O122" s="68"/>
      <c r="P122" s="125"/>
      <c r="Q122" s="125"/>
      <c r="R122" s="106"/>
      <c r="S122" s="106"/>
      <c r="T122" s="231"/>
      <c r="U122" s="106"/>
      <c r="V122" s="106"/>
      <c r="W122" s="106"/>
      <c r="X122" s="106"/>
      <c r="AB122" s="84"/>
      <c r="AC122" s="206"/>
      <c r="AD122" s="219"/>
      <c r="AE122" s="215"/>
      <c r="AF122" s="84"/>
    </row>
    <row r="123" spans="1:32" ht="29.25" hidden="1" customHeight="1" x14ac:dyDescent="0.25">
      <c r="A123" s="23"/>
      <c r="B123" s="60"/>
      <c r="C123" s="106"/>
      <c r="D123" s="106"/>
      <c r="E123" s="106"/>
      <c r="F123" s="137"/>
      <c r="G123" s="35"/>
      <c r="H123" s="59"/>
      <c r="I123" s="110"/>
      <c r="J123" s="41"/>
      <c r="K123" s="41"/>
      <c r="L123" s="86"/>
      <c r="M123" s="68"/>
      <c r="N123" s="126"/>
      <c r="O123" s="68"/>
      <c r="P123" s="125"/>
      <c r="Q123" s="125"/>
      <c r="R123" s="106"/>
      <c r="S123" s="106"/>
      <c r="T123" s="231"/>
      <c r="U123" s="106"/>
      <c r="V123" s="106"/>
      <c r="W123" s="106"/>
      <c r="X123" s="106"/>
      <c r="AB123" s="84"/>
      <c r="AC123" s="206"/>
      <c r="AD123" s="219"/>
      <c r="AE123" s="215"/>
      <c r="AF123" s="84"/>
    </row>
    <row r="124" spans="1:32" ht="29.25" hidden="1" customHeight="1" x14ac:dyDescent="0.25">
      <c r="A124" s="23"/>
      <c r="B124" s="60"/>
      <c r="C124" s="106"/>
      <c r="D124" s="106"/>
      <c r="E124" s="106"/>
      <c r="F124" s="137"/>
      <c r="G124" s="35"/>
      <c r="H124" s="59"/>
      <c r="I124" s="110"/>
      <c r="J124" s="41"/>
      <c r="K124" s="41"/>
      <c r="L124" s="86"/>
      <c r="M124" s="68"/>
      <c r="N124" s="126"/>
      <c r="O124" s="68"/>
      <c r="P124" s="125"/>
      <c r="Q124" s="125"/>
      <c r="R124" s="106"/>
      <c r="S124" s="106"/>
      <c r="T124" s="231"/>
      <c r="U124" s="106"/>
      <c r="V124" s="106"/>
      <c r="W124" s="106"/>
      <c r="X124" s="106"/>
      <c r="AB124" s="84"/>
      <c r="AC124" s="206"/>
      <c r="AD124" s="219"/>
      <c r="AE124" s="215"/>
      <c r="AF124" s="84"/>
    </row>
    <row r="125" spans="1:32" ht="29.25" hidden="1" customHeight="1" x14ac:dyDescent="0.25">
      <c r="A125" s="23"/>
      <c r="B125" s="60"/>
      <c r="C125" s="106"/>
      <c r="D125" s="106"/>
      <c r="E125" s="106"/>
      <c r="F125" s="137"/>
      <c r="G125" s="35"/>
      <c r="H125" s="59"/>
      <c r="I125" s="110"/>
      <c r="J125" s="41"/>
      <c r="K125" s="41"/>
      <c r="L125" s="86"/>
      <c r="M125" s="68"/>
      <c r="N125" s="126"/>
      <c r="O125" s="68"/>
      <c r="P125" s="125"/>
      <c r="Q125" s="125"/>
      <c r="R125" s="106"/>
      <c r="S125" s="106"/>
      <c r="T125" s="231"/>
      <c r="U125" s="106"/>
      <c r="V125" s="106"/>
      <c r="W125" s="106"/>
      <c r="X125" s="106"/>
      <c r="AB125" s="84"/>
      <c r="AC125" s="206"/>
      <c r="AD125" s="219"/>
      <c r="AE125" s="215"/>
      <c r="AF125" s="84"/>
    </row>
    <row r="126" spans="1:32" ht="29.25" hidden="1" customHeight="1" x14ac:dyDescent="0.25">
      <c r="A126" s="23"/>
      <c r="B126" s="60"/>
      <c r="C126" s="106"/>
      <c r="D126" s="106"/>
      <c r="E126" s="106"/>
      <c r="F126" s="137"/>
      <c r="G126" s="35"/>
      <c r="H126" s="59"/>
      <c r="I126" s="110"/>
      <c r="J126" s="41"/>
      <c r="K126" s="41"/>
      <c r="L126" s="86"/>
      <c r="M126" s="68"/>
      <c r="N126" s="126"/>
      <c r="O126" s="68"/>
      <c r="P126" s="125"/>
      <c r="Q126" s="125"/>
      <c r="R126" s="106"/>
      <c r="S126" s="106"/>
      <c r="T126" s="231"/>
      <c r="U126" s="106"/>
      <c r="V126" s="106"/>
      <c r="W126" s="106"/>
      <c r="X126" s="106"/>
      <c r="AB126" s="84"/>
      <c r="AC126" s="206"/>
      <c r="AD126" s="219"/>
      <c r="AE126" s="215"/>
      <c r="AF126" s="84"/>
    </row>
    <row r="127" spans="1:32" ht="29.25" hidden="1" customHeight="1" x14ac:dyDescent="0.25">
      <c r="A127" s="23"/>
      <c r="B127" s="60"/>
      <c r="C127" s="106"/>
      <c r="D127" s="106"/>
      <c r="E127" s="106"/>
      <c r="F127" s="137"/>
      <c r="G127" s="35"/>
      <c r="H127" s="59"/>
      <c r="I127" s="110"/>
      <c r="J127" s="41"/>
      <c r="K127" s="41"/>
      <c r="L127" s="86"/>
      <c r="M127" s="68"/>
      <c r="N127" s="126"/>
      <c r="O127" s="68"/>
      <c r="P127" s="125"/>
      <c r="Q127" s="125"/>
      <c r="R127" s="106"/>
      <c r="S127" s="106"/>
      <c r="T127" s="231"/>
      <c r="U127" s="106"/>
      <c r="V127" s="106"/>
      <c r="W127" s="106"/>
      <c r="X127" s="106"/>
      <c r="AB127" s="84"/>
      <c r="AC127" s="206"/>
      <c r="AD127" s="219"/>
      <c r="AE127" s="215"/>
      <c r="AF127" s="84"/>
    </row>
    <row r="128" spans="1:32" ht="45.75" hidden="1" customHeight="1" x14ac:dyDescent="0.25">
      <c r="A128" s="60"/>
      <c r="B128" s="60"/>
      <c r="C128" s="106"/>
      <c r="D128" s="106"/>
      <c r="E128" s="106"/>
      <c r="F128" s="137"/>
      <c r="G128" s="35"/>
      <c r="H128" s="59"/>
      <c r="I128" s="110"/>
      <c r="J128" s="41"/>
      <c r="K128" s="41"/>
      <c r="L128" s="86"/>
      <c r="M128" s="68"/>
      <c r="N128" s="126"/>
      <c r="O128" s="68"/>
      <c r="P128" s="125"/>
      <c r="Q128" s="125"/>
      <c r="R128" s="106"/>
      <c r="S128" s="106"/>
      <c r="T128" s="231"/>
      <c r="U128" s="106"/>
      <c r="V128" s="106"/>
      <c r="W128" s="106"/>
      <c r="X128" s="106"/>
      <c r="AB128" s="84"/>
      <c r="AC128" s="206"/>
      <c r="AD128" s="219"/>
      <c r="AE128" s="215"/>
      <c r="AF128" s="84"/>
    </row>
    <row r="129" spans="1:32" ht="60" hidden="1" customHeight="1" x14ac:dyDescent="0.25">
      <c r="A129" s="23"/>
      <c r="B129" s="103"/>
      <c r="C129" s="106"/>
      <c r="D129" s="106"/>
      <c r="E129" s="106"/>
      <c r="F129" s="137"/>
      <c r="G129" s="35"/>
      <c r="H129" s="59"/>
      <c r="I129" s="110"/>
      <c r="J129" s="41"/>
      <c r="K129" s="35"/>
      <c r="L129" s="86"/>
      <c r="M129" s="68"/>
      <c r="N129" s="101"/>
      <c r="O129" s="68"/>
      <c r="P129" s="125"/>
      <c r="Q129" s="125"/>
      <c r="R129" s="106"/>
      <c r="S129" s="106"/>
      <c r="T129" s="231"/>
      <c r="U129" s="106"/>
      <c r="V129" s="106"/>
      <c r="W129" s="106"/>
      <c r="X129" s="106"/>
      <c r="AB129" s="84"/>
      <c r="AC129" s="206"/>
      <c r="AD129" s="219"/>
      <c r="AE129" s="215"/>
      <c r="AF129" s="84"/>
    </row>
    <row r="130" spans="1:32" ht="57" hidden="1" customHeight="1" x14ac:dyDescent="0.25">
      <c r="A130" s="23"/>
      <c r="B130" s="103"/>
      <c r="C130" s="106"/>
      <c r="D130" s="106"/>
      <c r="E130" s="106"/>
      <c r="F130" s="137"/>
      <c r="G130" s="35"/>
      <c r="H130" s="59"/>
      <c r="I130" s="110"/>
      <c r="J130" s="41"/>
      <c r="K130" s="35"/>
      <c r="L130" s="86"/>
      <c r="M130" s="68"/>
      <c r="N130" s="101"/>
      <c r="O130" s="68"/>
      <c r="P130" s="125"/>
      <c r="Q130" s="125"/>
      <c r="R130" s="106"/>
      <c r="S130" s="106"/>
      <c r="T130" s="231"/>
      <c r="U130" s="106"/>
      <c r="V130" s="106"/>
      <c r="W130" s="106"/>
      <c r="X130" s="106"/>
      <c r="AB130" s="84"/>
      <c r="AC130" s="206"/>
      <c r="AD130" s="219"/>
      <c r="AE130" s="215"/>
      <c r="AF130" s="84"/>
    </row>
    <row r="131" spans="1:32" ht="42" hidden="1" customHeight="1" x14ac:dyDescent="0.25">
      <c r="A131" s="23"/>
      <c r="B131" s="103"/>
      <c r="C131" s="106"/>
      <c r="D131" s="106"/>
      <c r="E131" s="106"/>
      <c r="F131" s="137"/>
      <c r="G131" s="35"/>
      <c r="H131" s="59"/>
      <c r="I131" s="110"/>
      <c r="J131" s="41"/>
      <c r="K131" s="35"/>
      <c r="L131" s="86"/>
      <c r="M131" s="68"/>
      <c r="N131" s="101"/>
      <c r="O131" s="68"/>
      <c r="P131" s="125"/>
      <c r="Q131" s="125"/>
      <c r="R131" s="106"/>
      <c r="S131" s="106"/>
      <c r="T131" s="231"/>
      <c r="U131" s="106"/>
      <c r="V131" s="106"/>
      <c r="W131" s="106"/>
      <c r="X131" s="106"/>
      <c r="AB131" s="84"/>
      <c r="AC131" s="206"/>
      <c r="AD131" s="219"/>
      <c r="AE131" s="215"/>
      <c r="AF131" s="84"/>
    </row>
    <row r="132" spans="1:32" ht="30.75" hidden="1" customHeight="1" x14ac:dyDescent="0.25">
      <c r="A132" s="23"/>
      <c r="B132" s="60"/>
      <c r="C132" s="153"/>
      <c r="D132" s="153"/>
      <c r="E132" s="153"/>
      <c r="F132" s="41"/>
      <c r="G132" s="35"/>
      <c r="H132" s="59"/>
      <c r="I132" s="110"/>
      <c r="J132" s="41"/>
      <c r="K132" s="35"/>
      <c r="L132" s="86"/>
      <c r="M132" s="68"/>
      <c r="N132" s="86"/>
      <c r="O132" s="68"/>
      <c r="P132" s="125"/>
      <c r="Q132" s="128"/>
      <c r="R132" s="153"/>
      <c r="S132" s="153"/>
      <c r="T132" s="159"/>
      <c r="U132" s="153"/>
      <c r="V132" s="153"/>
      <c r="W132" s="153"/>
      <c r="X132" s="153"/>
      <c r="AB132" s="84"/>
      <c r="AC132" s="206"/>
      <c r="AD132" s="219"/>
      <c r="AE132" s="215"/>
      <c r="AF132" s="84"/>
    </row>
    <row r="133" spans="1:32" ht="48" hidden="1" customHeight="1" x14ac:dyDescent="0.25">
      <c r="A133" s="60"/>
      <c r="B133" s="60"/>
      <c r="C133" s="153"/>
      <c r="D133" s="153"/>
      <c r="E133" s="153"/>
      <c r="F133" s="137"/>
      <c r="G133" s="35"/>
      <c r="H133" s="59"/>
      <c r="I133" s="110"/>
      <c r="J133" s="41"/>
      <c r="K133" s="35"/>
      <c r="L133" s="86"/>
      <c r="M133" s="68"/>
      <c r="N133" s="86"/>
      <c r="O133" s="68"/>
      <c r="P133" s="125"/>
      <c r="Q133" s="125"/>
      <c r="R133" s="153"/>
      <c r="S133" s="153"/>
      <c r="T133" s="159"/>
      <c r="U133" s="153"/>
      <c r="V133" s="153"/>
      <c r="W133" s="153"/>
      <c r="X133" s="153"/>
      <c r="AB133" s="84"/>
      <c r="AC133" s="206"/>
      <c r="AD133" s="219"/>
      <c r="AE133" s="215"/>
      <c r="AF133" s="84"/>
    </row>
    <row r="134" spans="1:32" ht="41.25" hidden="1" customHeight="1" x14ac:dyDescent="0.25">
      <c r="A134" s="60"/>
      <c r="B134" s="60"/>
      <c r="C134" s="153"/>
      <c r="D134" s="153"/>
      <c r="E134" s="153"/>
      <c r="F134" s="137"/>
      <c r="G134" s="35"/>
      <c r="H134" s="59"/>
      <c r="I134" s="110"/>
      <c r="J134" s="41"/>
      <c r="K134" s="35"/>
      <c r="L134" s="86"/>
      <c r="M134" s="68"/>
      <c r="N134" s="86"/>
      <c r="O134" s="68"/>
      <c r="P134" s="125"/>
      <c r="Q134" s="125"/>
      <c r="R134" s="153"/>
      <c r="S134" s="153"/>
      <c r="T134" s="159"/>
      <c r="U134" s="153"/>
      <c r="V134" s="153"/>
      <c r="W134" s="153"/>
      <c r="X134" s="153"/>
      <c r="AB134" s="84"/>
      <c r="AC134" s="206"/>
      <c r="AD134" s="219"/>
      <c r="AE134" s="215"/>
      <c r="AF134" s="84"/>
    </row>
    <row r="135" spans="1:32" ht="32.25" hidden="1" customHeight="1" x14ac:dyDescent="0.25">
      <c r="A135" s="60"/>
      <c r="B135" s="60"/>
      <c r="C135" s="153"/>
      <c r="D135" s="153"/>
      <c r="E135" s="153"/>
      <c r="F135" s="137"/>
      <c r="G135" s="35"/>
      <c r="H135" s="59"/>
      <c r="I135" s="110"/>
      <c r="J135" s="41"/>
      <c r="K135" s="35"/>
      <c r="L135" s="86"/>
      <c r="M135" s="68"/>
      <c r="N135" s="86"/>
      <c r="O135" s="68"/>
      <c r="P135" s="125"/>
      <c r="Q135" s="125"/>
      <c r="R135" s="153"/>
      <c r="S135" s="153"/>
      <c r="T135" s="159"/>
      <c r="U135" s="153"/>
      <c r="V135" s="153"/>
      <c r="W135" s="153"/>
      <c r="X135" s="153"/>
      <c r="AB135" s="84"/>
      <c r="AC135" s="206"/>
      <c r="AD135" s="219"/>
      <c r="AE135" s="215"/>
      <c r="AF135" s="84"/>
    </row>
    <row r="136" spans="1:32" ht="33" hidden="1" customHeight="1" x14ac:dyDescent="0.25">
      <c r="A136" s="60"/>
      <c r="B136" s="60"/>
      <c r="C136" s="153"/>
      <c r="D136" s="153"/>
      <c r="E136" s="153"/>
      <c r="F136" s="137"/>
      <c r="G136" s="35"/>
      <c r="H136" s="59"/>
      <c r="I136" s="110"/>
      <c r="J136" s="41"/>
      <c r="K136" s="35"/>
      <c r="L136" s="86"/>
      <c r="M136" s="86"/>
      <c r="N136" s="101"/>
      <c r="O136" s="101"/>
      <c r="P136" s="125"/>
      <c r="Q136" s="125"/>
      <c r="R136" s="153"/>
      <c r="S136" s="153"/>
      <c r="T136" s="159"/>
      <c r="U136" s="153"/>
      <c r="V136" s="153"/>
      <c r="W136" s="153"/>
      <c r="X136" s="153"/>
      <c r="AB136" s="84"/>
      <c r="AC136" s="206"/>
      <c r="AD136" s="219"/>
      <c r="AE136" s="215"/>
      <c r="AF136" s="84"/>
    </row>
    <row r="137" spans="1:32" ht="51.75" hidden="1" customHeight="1" x14ac:dyDescent="0.25">
      <c r="A137" s="60"/>
      <c r="B137" s="60"/>
      <c r="C137" s="153"/>
      <c r="D137" s="153"/>
      <c r="E137" s="153"/>
      <c r="F137" s="137"/>
      <c r="G137" s="35"/>
      <c r="H137" s="59"/>
      <c r="I137" s="110"/>
      <c r="J137" s="41"/>
      <c r="K137" s="35"/>
      <c r="L137" s="86"/>
      <c r="M137" s="86"/>
      <c r="N137" s="101"/>
      <c r="O137" s="68"/>
      <c r="P137" s="125"/>
      <c r="Q137" s="125"/>
      <c r="R137" s="153"/>
      <c r="S137" s="153"/>
      <c r="T137" s="159"/>
      <c r="U137" s="153"/>
      <c r="V137" s="153"/>
      <c r="W137" s="153"/>
      <c r="X137" s="153"/>
      <c r="AB137" s="84"/>
      <c r="AC137" s="206"/>
      <c r="AD137" s="219"/>
      <c r="AE137" s="215"/>
      <c r="AF137" s="84"/>
    </row>
    <row r="138" spans="1:32" ht="135.75" hidden="1" customHeight="1" x14ac:dyDescent="0.25">
      <c r="A138" s="155"/>
      <c r="B138" s="103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39"/>
      <c r="U138" s="41"/>
      <c r="V138" s="41"/>
      <c r="W138" s="41"/>
      <c r="X138" s="41"/>
      <c r="AB138" s="84"/>
      <c r="AC138" s="206"/>
      <c r="AD138" s="219"/>
      <c r="AE138" s="215"/>
      <c r="AF138" s="84"/>
    </row>
    <row r="139" spans="1:32" ht="35.25" hidden="1" customHeight="1" x14ac:dyDescent="0.25">
      <c r="A139" s="155"/>
      <c r="B139" s="160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39"/>
      <c r="U139" s="41"/>
      <c r="V139" s="41"/>
      <c r="W139" s="41"/>
      <c r="X139" s="41"/>
      <c r="AB139" s="84"/>
      <c r="AC139" s="206"/>
      <c r="AD139" s="219"/>
      <c r="AE139" s="215"/>
      <c r="AF139" s="84"/>
    </row>
    <row r="140" spans="1:32" ht="36" hidden="1" customHeight="1" x14ac:dyDescent="0.25">
      <c r="A140" s="155"/>
      <c r="B140" s="160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39"/>
      <c r="U140" s="41"/>
      <c r="V140" s="41"/>
      <c r="W140" s="41"/>
      <c r="X140" s="41"/>
      <c r="AB140" s="84"/>
      <c r="AC140" s="206"/>
      <c r="AD140" s="219"/>
      <c r="AE140" s="215"/>
      <c r="AF140" s="84"/>
    </row>
    <row r="141" spans="1:32" ht="35.25" hidden="1" customHeight="1" x14ac:dyDescent="0.25">
      <c r="A141" s="155"/>
      <c r="B141" s="160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39"/>
      <c r="U141" s="41"/>
      <c r="V141" s="41"/>
      <c r="W141" s="41"/>
      <c r="X141" s="41"/>
      <c r="AB141" s="84"/>
      <c r="AC141" s="206"/>
      <c r="AD141" s="219"/>
      <c r="AE141" s="215"/>
      <c r="AF141" s="84"/>
    </row>
    <row r="142" spans="1:32" ht="18.75" hidden="1" customHeight="1" x14ac:dyDescent="0.25">
      <c r="A142" s="155"/>
      <c r="B142" s="103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39"/>
      <c r="U142" s="41"/>
      <c r="V142" s="41"/>
      <c r="W142" s="41"/>
      <c r="X142" s="41"/>
      <c r="AB142" s="84"/>
      <c r="AC142" s="206"/>
      <c r="AD142" s="219"/>
      <c r="AE142" s="215"/>
      <c r="AF142" s="84"/>
    </row>
    <row r="143" spans="1:32" ht="33.75" customHeight="1" x14ac:dyDescent="0.25">
      <c r="A143" s="155" t="s">
        <v>99</v>
      </c>
      <c r="B143" s="103" t="s">
        <v>63</v>
      </c>
      <c r="C143" s="41">
        <f>R143</f>
        <v>19236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>
        <v>19236</v>
      </c>
      <c r="S143" s="41">
        <v>2628</v>
      </c>
      <c r="T143" s="39">
        <f>U143+W143</f>
        <v>19236</v>
      </c>
      <c r="U143" s="41"/>
      <c r="V143" s="41"/>
      <c r="W143" s="41">
        <v>19236</v>
      </c>
      <c r="X143" s="127">
        <v>2190</v>
      </c>
      <c r="AB143" s="84"/>
      <c r="AC143" s="221">
        <v>19236</v>
      </c>
      <c r="AD143" s="41">
        <v>2628</v>
      </c>
      <c r="AE143" s="215"/>
      <c r="AF143" s="127"/>
    </row>
    <row r="144" spans="1:32" ht="43.5" customHeight="1" x14ac:dyDescent="0.3">
      <c r="A144" s="191" t="s">
        <v>116</v>
      </c>
      <c r="B144" s="160" t="s">
        <v>117</v>
      </c>
      <c r="C144" s="106"/>
      <c r="D144" s="106"/>
      <c r="E144" s="106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106"/>
      <c r="S144" s="106"/>
      <c r="T144" s="231">
        <f>U144+W144</f>
        <v>12504</v>
      </c>
      <c r="U144" s="211">
        <v>12504</v>
      </c>
      <c r="V144" s="106"/>
      <c r="W144" s="41"/>
      <c r="X144" s="127"/>
      <c r="AB144" s="212">
        <v>12504</v>
      </c>
      <c r="AC144" s="221"/>
      <c r="AD144" s="206"/>
      <c r="AE144" s="216">
        <f>SUM(AE11:AE143)</f>
        <v>540072</v>
      </c>
      <c r="AF144" s="207">
        <f>SUM(AF11:AF143)</f>
        <v>33450</v>
      </c>
    </row>
    <row r="145" spans="1:30" ht="43.5" customHeight="1" x14ac:dyDescent="0.25">
      <c r="A145" s="191" t="s">
        <v>116</v>
      </c>
      <c r="B145" s="160" t="s">
        <v>124</v>
      </c>
      <c r="C145" s="106"/>
      <c r="D145" s="106"/>
      <c r="E145" s="106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106"/>
      <c r="S145" s="106"/>
      <c r="T145" s="231">
        <f>U145+W145</f>
        <v>12331</v>
      </c>
      <c r="U145" s="211">
        <v>12331</v>
      </c>
      <c r="V145" s="106"/>
      <c r="W145" s="41"/>
      <c r="X145" s="127"/>
      <c r="AB145" s="212">
        <v>12331</v>
      </c>
      <c r="AC145" s="221"/>
      <c r="AD145" s="206"/>
    </row>
    <row r="146" spans="1:30" ht="35.25" hidden="1" customHeight="1" x14ac:dyDescent="0.25">
      <c r="A146" s="255" t="s">
        <v>49</v>
      </c>
      <c r="B146" s="255" t="s">
        <v>8</v>
      </c>
      <c r="C146" s="112"/>
      <c r="D146" s="112"/>
      <c r="E146" s="112"/>
      <c r="F146" s="139"/>
      <c r="G146" s="38"/>
      <c r="H146" s="38"/>
      <c r="I146" s="110">
        <f t="shared" ref="I146:I147" si="22">J146+N146</f>
        <v>0</v>
      </c>
      <c r="J146" s="38"/>
      <c r="K146" s="38"/>
      <c r="L146" s="38">
        <f>L147</f>
        <v>0</v>
      </c>
      <c r="M146" s="38"/>
      <c r="N146" s="38">
        <f>N147</f>
        <v>0</v>
      </c>
      <c r="O146" s="38"/>
      <c r="P146" s="125"/>
      <c r="Q146" s="125"/>
      <c r="R146" s="112"/>
      <c r="S146" s="112"/>
      <c r="T146" s="83"/>
      <c r="U146" s="112"/>
      <c r="V146" s="112"/>
      <c r="W146" s="139"/>
      <c r="X146" s="38"/>
      <c r="AB146" s="84"/>
      <c r="AC146" s="221"/>
      <c r="AD146" s="206"/>
    </row>
    <row r="147" spans="1:30" ht="18" hidden="1" customHeight="1" x14ac:dyDescent="0.25">
      <c r="A147" s="254" t="s">
        <v>6</v>
      </c>
      <c r="B147" s="254"/>
      <c r="C147" s="112"/>
      <c r="D147" s="112"/>
      <c r="E147" s="112"/>
      <c r="F147" s="139"/>
      <c r="G147" s="38"/>
      <c r="H147" s="38"/>
      <c r="I147" s="110">
        <f t="shared" si="22"/>
        <v>0</v>
      </c>
      <c r="J147" s="38"/>
      <c r="K147" s="38"/>
      <c r="L147" s="38">
        <f>L148</f>
        <v>0</v>
      </c>
      <c r="M147" s="38"/>
      <c r="N147" s="38">
        <f>N148</f>
        <v>0</v>
      </c>
      <c r="O147" s="38"/>
      <c r="P147" s="125"/>
      <c r="Q147" s="125"/>
      <c r="R147" s="112"/>
      <c r="S147" s="112"/>
      <c r="T147" s="83"/>
      <c r="U147" s="112"/>
      <c r="V147" s="112"/>
      <c r="W147" s="139"/>
      <c r="X147" s="38"/>
      <c r="AB147" s="84"/>
      <c r="AC147" s="221"/>
      <c r="AD147" s="206"/>
    </row>
    <row r="148" spans="1:30" ht="31.5" hidden="1" customHeight="1" x14ac:dyDescent="0.25">
      <c r="A148" s="23"/>
      <c r="B148" s="105"/>
      <c r="C148" s="106"/>
      <c r="D148" s="106"/>
      <c r="E148" s="106"/>
      <c r="F148" s="137"/>
      <c r="G148" s="35"/>
      <c r="H148" s="59"/>
      <c r="I148" s="110"/>
      <c r="J148" s="41"/>
      <c r="K148" s="35"/>
      <c r="L148" s="101"/>
      <c r="M148" s="104"/>
      <c r="N148" s="101"/>
      <c r="O148" s="68"/>
      <c r="P148" s="125"/>
      <c r="Q148" s="125"/>
      <c r="R148" s="106"/>
      <c r="S148" s="106"/>
      <c r="T148" s="231"/>
      <c r="U148" s="106"/>
      <c r="V148" s="106"/>
      <c r="W148" s="137"/>
      <c r="X148" s="35"/>
      <c r="AB148" s="84"/>
      <c r="AC148" s="221"/>
      <c r="AD148" s="206"/>
    </row>
    <row r="149" spans="1:30" ht="29.25" customHeight="1" x14ac:dyDescent="0.25">
      <c r="A149" s="255" t="s">
        <v>7</v>
      </c>
      <c r="B149" s="255" t="s">
        <v>8</v>
      </c>
      <c r="C149" s="112">
        <f t="shared" ref="C149:O149" si="23">C150</f>
        <v>23440</v>
      </c>
      <c r="D149" s="112">
        <f t="shared" si="23"/>
        <v>22060</v>
      </c>
      <c r="E149" s="112">
        <f t="shared" si="23"/>
        <v>20460</v>
      </c>
      <c r="F149" s="139" t="e">
        <f t="shared" si="23"/>
        <v>#REF!</v>
      </c>
      <c r="G149" s="38" t="e">
        <f t="shared" si="23"/>
        <v>#REF!</v>
      </c>
      <c r="I149" s="110" t="e">
        <f>J149+N149</f>
        <v>#REF!</v>
      </c>
      <c r="J149" s="38" t="e">
        <f t="shared" si="23"/>
        <v>#REF!</v>
      </c>
      <c r="K149" s="38" t="e">
        <f t="shared" si="23"/>
        <v>#REF!</v>
      </c>
      <c r="L149" s="38" t="e">
        <f t="shared" si="23"/>
        <v>#REF!</v>
      </c>
      <c r="M149" s="38" t="e">
        <f t="shared" si="23"/>
        <v>#REF!</v>
      </c>
      <c r="N149" s="38" t="e">
        <f t="shared" si="23"/>
        <v>#REF!</v>
      </c>
      <c r="O149" s="38" t="e">
        <f t="shared" si="23"/>
        <v>#REF!</v>
      </c>
      <c r="P149" s="125">
        <f>SUM(P138:P148)</f>
        <v>0</v>
      </c>
      <c r="Q149" s="125"/>
      <c r="R149" s="112">
        <f t="shared" ref="R149:X149" si="24">R150</f>
        <v>1380</v>
      </c>
      <c r="S149" s="112">
        <f t="shared" si="24"/>
        <v>0</v>
      </c>
      <c r="T149" s="83">
        <f t="shared" si="24"/>
        <v>23440</v>
      </c>
      <c r="U149" s="112">
        <f t="shared" si="24"/>
        <v>22060</v>
      </c>
      <c r="V149" s="112">
        <f t="shared" si="24"/>
        <v>20460</v>
      </c>
      <c r="W149" s="112">
        <f t="shared" si="24"/>
        <v>1380</v>
      </c>
      <c r="X149" s="112">
        <f t="shared" si="24"/>
        <v>0</v>
      </c>
      <c r="AB149" s="206"/>
      <c r="AC149" s="221"/>
      <c r="AD149" s="206"/>
    </row>
    <row r="150" spans="1:30" ht="28.5" customHeight="1" x14ac:dyDescent="0.25">
      <c r="A150" s="254" t="s">
        <v>6</v>
      </c>
      <c r="B150" s="254"/>
      <c r="C150" s="112">
        <f>C151+C152+C153+C154+C155+C156+C157+C158+C159+C162+C163</f>
        <v>23440</v>
      </c>
      <c r="D150" s="112">
        <f>D151+D152+D153+D159+D162+D163</f>
        <v>22060</v>
      </c>
      <c r="E150" s="112">
        <f>E151+E152+E153+E159+E162+E163</f>
        <v>20460</v>
      </c>
      <c r="F150" s="139" t="e">
        <f>F151+F152+F156+#REF!+#REF!+F157+F158+F160</f>
        <v>#REF!</v>
      </c>
      <c r="G150" s="38" t="e">
        <f>G151+G152+G156+#REF!+#REF!+G157+G158+G160</f>
        <v>#REF!</v>
      </c>
      <c r="I150" s="110" t="e">
        <f t="shared" ref="I150" si="25">J150+N150</f>
        <v>#REF!</v>
      </c>
      <c r="J150" s="38" t="e">
        <f>J151+J152+J153+J156+#REF!+#REF!+J157+J158+J159++J160++J161+J162+J163</f>
        <v>#REF!</v>
      </c>
      <c r="K150" s="38" t="e">
        <f>K151+K152+K153+K156+#REF!+#REF!+K157+K158+K159++K160++K161+K162+K163</f>
        <v>#REF!</v>
      </c>
      <c r="L150" s="38" t="e">
        <f>L151+L152+L153+L156+#REF!+#REF!+L157+L158+L159++L160++L161+L162+L163</f>
        <v>#REF!</v>
      </c>
      <c r="M150" s="38" t="e">
        <f>M151+M152+M153+M156+#REF!+#REF!+M157+M158+M159++M160++M161+M162+M163</f>
        <v>#REF!</v>
      </c>
      <c r="N150" s="38" t="e">
        <f>N151+N152+N153+N156+#REF!+#REF!+N157+N158+N159++N160++N161+N162+N163</f>
        <v>#REF!</v>
      </c>
      <c r="O150" s="38" t="e">
        <f>O151+O152+O153+O156+#REF!+#REF!+O157+O158+O159++O160++O161+O162+O163</f>
        <v>#REF!</v>
      </c>
      <c r="P150" s="125"/>
      <c r="Q150" s="125"/>
      <c r="R150" s="112">
        <f>R151+R152+R153+R159+R162+R163+R154+R155+R156+R157+R158</f>
        <v>1380</v>
      </c>
      <c r="S150" s="112">
        <f>S151+S152+S153+S159+S162+S163</f>
        <v>0</v>
      </c>
      <c r="T150" s="83">
        <f>T151+T152+T153+T154+T155+T156+T157+T158+T159+T162+T163</f>
        <v>23440</v>
      </c>
      <c r="U150" s="112">
        <f t="shared" ref="U150:X150" si="26">U151+U152+U153+U154+U155+U156+U157+U158+U159+U162+U163</f>
        <v>22060</v>
      </c>
      <c r="V150" s="112">
        <f t="shared" si="26"/>
        <v>20460</v>
      </c>
      <c r="W150" s="112">
        <f t="shared" si="26"/>
        <v>1380</v>
      </c>
      <c r="X150" s="112">
        <f t="shared" si="26"/>
        <v>0</v>
      </c>
      <c r="AB150" s="84"/>
      <c r="AC150" s="221"/>
      <c r="AD150" s="206"/>
    </row>
    <row r="151" spans="1:30" ht="62.25" customHeight="1" x14ac:dyDescent="0.25">
      <c r="A151" s="155" t="s">
        <v>106</v>
      </c>
      <c r="B151" s="103" t="s">
        <v>61</v>
      </c>
      <c r="C151" s="41">
        <v>1000</v>
      </c>
      <c r="D151" s="41">
        <v>1000</v>
      </c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39">
        <f>U151+W151</f>
        <v>1000</v>
      </c>
      <c r="U151" s="41">
        <v>1000</v>
      </c>
      <c r="V151" s="41"/>
      <c r="W151" s="41"/>
      <c r="X151" s="41"/>
      <c r="AB151" s="41">
        <v>1000</v>
      </c>
      <c r="AC151" s="222"/>
      <c r="AD151" s="41"/>
    </row>
    <row r="152" spans="1:30" ht="79.5" customHeight="1" x14ac:dyDescent="0.25">
      <c r="A152" s="155" t="s">
        <v>107</v>
      </c>
      <c r="B152" s="103" t="s">
        <v>64</v>
      </c>
      <c r="C152" s="41">
        <v>17112</v>
      </c>
      <c r="D152" s="41">
        <v>17112</v>
      </c>
      <c r="E152" s="41">
        <v>17112</v>
      </c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39">
        <f>U152+W152</f>
        <v>17112</v>
      </c>
      <c r="U152" s="41">
        <v>17112</v>
      </c>
      <c r="V152" s="41">
        <v>17112</v>
      </c>
      <c r="W152" s="41"/>
      <c r="X152" s="41"/>
      <c r="AB152" s="41">
        <v>17112</v>
      </c>
      <c r="AC152" s="222"/>
      <c r="AD152" s="41"/>
    </row>
    <row r="153" spans="1:30" ht="58.5" customHeight="1" x14ac:dyDescent="0.25">
      <c r="A153" s="155" t="s">
        <v>108</v>
      </c>
      <c r="B153" s="103" t="s">
        <v>84</v>
      </c>
      <c r="C153" s="41">
        <v>3578</v>
      </c>
      <c r="D153" s="41">
        <v>3348</v>
      </c>
      <c r="E153" s="41">
        <v>3348</v>
      </c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>
        <v>230</v>
      </c>
      <c r="S153" s="41"/>
      <c r="T153" s="39">
        <f>U153+W153</f>
        <v>3578</v>
      </c>
      <c r="U153" s="41">
        <v>3348</v>
      </c>
      <c r="V153" s="41">
        <v>3348</v>
      </c>
      <c r="W153" s="41">
        <v>230</v>
      </c>
      <c r="X153" s="41"/>
      <c r="AB153" s="41">
        <v>3348</v>
      </c>
      <c r="AC153" s="222">
        <v>230</v>
      </c>
      <c r="AD153" s="41"/>
    </row>
    <row r="154" spans="1:30" ht="60.75" customHeight="1" x14ac:dyDescent="0.25">
      <c r="A154" s="155" t="s">
        <v>100</v>
      </c>
      <c r="B154" s="103" t="s">
        <v>82</v>
      </c>
      <c r="C154" s="41">
        <v>230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>
        <v>230</v>
      </c>
      <c r="S154" s="41"/>
      <c r="T154" s="39">
        <v>230</v>
      </c>
      <c r="U154" s="41"/>
      <c r="V154" s="41"/>
      <c r="W154" s="41">
        <v>230</v>
      </c>
      <c r="X154" s="41"/>
      <c r="AB154" s="41"/>
      <c r="AC154" s="222">
        <v>230</v>
      </c>
      <c r="AD154" s="41"/>
    </row>
    <row r="155" spans="1:30" ht="45.75" customHeight="1" x14ac:dyDescent="0.25">
      <c r="A155" s="155" t="s">
        <v>76</v>
      </c>
      <c r="B155" s="103" t="s">
        <v>85</v>
      </c>
      <c r="C155" s="41">
        <v>230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>
        <v>230</v>
      </c>
      <c r="S155" s="41"/>
      <c r="T155" s="39">
        <v>230</v>
      </c>
      <c r="U155" s="41"/>
      <c r="V155" s="41"/>
      <c r="W155" s="41">
        <v>230</v>
      </c>
      <c r="X155" s="41"/>
      <c r="AB155" s="41"/>
      <c r="AC155" s="222">
        <v>230</v>
      </c>
      <c r="AD155" s="41"/>
    </row>
    <row r="156" spans="1:30" ht="74.25" customHeight="1" x14ac:dyDescent="0.25">
      <c r="A156" s="155" t="s">
        <v>77</v>
      </c>
      <c r="B156" s="103" t="s">
        <v>83</v>
      </c>
      <c r="C156" s="41">
        <v>230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>
        <v>230</v>
      </c>
      <c r="S156" s="41"/>
      <c r="T156" s="39">
        <v>230</v>
      </c>
      <c r="U156" s="41"/>
      <c r="V156" s="41"/>
      <c r="W156" s="41">
        <v>230</v>
      </c>
      <c r="X156" s="41"/>
      <c r="AB156" s="41"/>
      <c r="AC156" s="222">
        <v>230</v>
      </c>
      <c r="AD156" s="41"/>
    </row>
    <row r="157" spans="1:30" ht="62.25" customHeight="1" x14ac:dyDescent="0.25">
      <c r="A157" s="155" t="s">
        <v>78</v>
      </c>
      <c r="B157" s="103" t="s">
        <v>81</v>
      </c>
      <c r="C157" s="41">
        <v>230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>
        <v>230</v>
      </c>
      <c r="S157" s="41"/>
      <c r="T157" s="39">
        <v>230</v>
      </c>
      <c r="U157" s="41"/>
      <c r="V157" s="41"/>
      <c r="W157" s="41">
        <v>230</v>
      </c>
      <c r="X157" s="41"/>
      <c r="AB157" s="41"/>
      <c r="AC157" s="222">
        <v>230</v>
      </c>
      <c r="AD157" s="41"/>
    </row>
    <row r="158" spans="1:30" ht="46.5" customHeight="1" x14ac:dyDescent="0.25">
      <c r="A158" s="155" t="s">
        <v>79</v>
      </c>
      <c r="B158" s="103" t="s">
        <v>86</v>
      </c>
      <c r="C158" s="41">
        <v>230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>
        <v>230</v>
      </c>
      <c r="S158" s="41"/>
      <c r="T158" s="39">
        <v>230</v>
      </c>
      <c r="U158" s="41"/>
      <c r="V158" s="41"/>
      <c r="W158" s="41">
        <v>230</v>
      </c>
      <c r="X158" s="41"/>
      <c r="AB158" s="41"/>
      <c r="AC158" s="222">
        <v>230</v>
      </c>
      <c r="AD158" s="41"/>
    </row>
    <row r="159" spans="1:30" ht="60.75" customHeight="1" x14ac:dyDescent="0.25">
      <c r="A159" s="155" t="s">
        <v>101</v>
      </c>
      <c r="B159" s="103" t="s">
        <v>50</v>
      </c>
      <c r="C159" s="41">
        <v>200</v>
      </c>
      <c r="D159" s="41">
        <v>200</v>
      </c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39">
        <v>200</v>
      </c>
      <c r="U159" s="41">
        <v>200</v>
      </c>
      <c r="V159" s="41"/>
      <c r="W159" s="41"/>
      <c r="X159" s="41"/>
      <c r="AB159" s="41">
        <v>200</v>
      </c>
      <c r="AC159" s="222"/>
      <c r="AD159" s="41"/>
    </row>
    <row r="160" spans="1:30" ht="41.25" hidden="1" customHeight="1" x14ac:dyDescent="0.25">
      <c r="A160" s="155" t="s">
        <v>102</v>
      </c>
      <c r="B160" s="103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39"/>
      <c r="U160" s="41"/>
      <c r="V160" s="41"/>
      <c r="W160" s="41"/>
      <c r="X160" s="41"/>
      <c r="AB160" s="41"/>
      <c r="AC160" s="222"/>
      <c r="AD160" s="41"/>
    </row>
    <row r="161" spans="1:30" ht="67.5" hidden="1" customHeight="1" x14ac:dyDescent="0.25">
      <c r="A161" s="155" t="s">
        <v>87</v>
      </c>
      <c r="B161" s="103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39"/>
      <c r="U161" s="41"/>
      <c r="V161" s="41"/>
      <c r="W161" s="41"/>
      <c r="X161" s="41"/>
      <c r="AB161" s="41"/>
      <c r="AC161" s="222"/>
      <c r="AD161" s="41"/>
    </row>
    <row r="162" spans="1:30" ht="46.5" customHeight="1" x14ac:dyDescent="0.25">
      <c r="A162" s="155" t="s">
        <v>88</v>
      </c>
      <c r="B162" s="103" t="s">
        <v>51</v>
      </c>
      <c r="C162" s="41">
        <v>200</v>
      </c>
      <c r="D162" s="41">
        <v>200</v>
      </c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39">
        <v>200</v>
      </c>
      <c r="U162" s="41">
        <v>200</v>
      </c>
      <c r="V162" s="41"/>
      <c r="W162" s="41"/>
      <c r="X162" s="41"/>
      <c r="AB162" s="41">
        <v>200</v>
      </c>
      <c r="AC162" s="222"/>
      <c r="AD162" s="41"/>
    </row>
    <row r="163" spans="1:30" ht="45.75" customHeight="1" x14ac:dyDescent="0.25">
      <c r="A163" s="155" t="s">
        <v>89</v>
      </c>
      <c r="B163" s="103" t="s">
        <v>52</v>
      </c>
      <c r="C163" s="41">
        <v>200</v>
      </c>
      <c r="D163" s="41">
        <v>200</v>
      </c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39">
        <v>200</v>
      </c>
      <c r="U163" s="41">
        <v>200</v>
      </c>
      <c r="V163" s="41"/>
      <c r="W163" s="41"/>
      <c r="X163" s="41"/>
      <c r="AB163" s="41">
        <v>200</v>
      </c>
      <c r="AC163" s="222"/>
      <c r="AD163" s="41"/>
    </row>
    <row r="164" spans="1:30" ht="30.75" customHeight="1" x14ac:dyDescent="0.25">
      <c r="A164" s="3">
        <v>5200</v>
      </c>
      <c r="B164" s="3" t="s">
        <v>9</v>
      </c>
      <c r="C164" s="113">
        <f>C165+C168+C171+C195+C205</f>
        <v>2982</v>
      </c>
      <c r="D164" s="113">
        <f>D165+D168+D171+D195+D205</f>
        <v>2982</v>
      </c>
      <c r="E164" s="113">
        <f>E165+E168+E171+E195+E205</f>
        <v>0</v>
      </c>
      <c r="F164" s="138">
        <f>F165+F168+F171+F195+F205</f>
        <v>0</v>
      </c>
      <c r="G164" s="27">
        <f>G165+G168+G171+G195+G205</f>
        <v>0</v>
      </c>
      <c r="I164" s="110">
        <f t="shared" ref="I164:I223" si="27">J164+N164</f>
        <v>5418</v>
      </c>
      <c r="J164" s="27">
        <f>J165+J168+J171+J195+J205</f>
        <v>0</v>
      </c>
      <c r="K164" s="27">
        <f>K165+K168+K171+K195+K205</f>
        <v>0</v>
      </c>
      <c r="L164" s="27">
        <f>L165+L168+L171+L195+L205</f>
        <v>0</v>
      </c>
      <c r="M164" s="27">
        <f>M165+M168+M171+M195+M205</f>
        <v>0</v>
      </c>
      <c r="N164" s="27">
        <f>N165+N168+N171+N195+N205</f>
        <v>5418</v>
      </c>
      <c r="O164" s="27"/>
      <c r="P164" s="28"/>
      <c r="Q164" s="125"/>
      <c r="R164" s="113">
        <f t="shared" ref="R164:X164" si="28">R165+R168+R171+R195+R205</f>
        <v>0</v>
      </c>
      <c r="S164" s="113">
        <f t="shared" si="28"/>
        <v>0</v>
      </c>
      <c r="T164" s="30">
        <f>T171</f>
        <v>260639</v>
      </c>
      <c r="U164" s="113">
        <f t="shared" si="28"/>
        <v>164639</v>
      </c>
      <c r="V164" s="113">
        <f t="shared" si="28"/>
        <v>0</v>
      </c>
      <c r="W164" s="113">
        <f t="shared" si="28"/>
        <v>96000</v>
      </c>
      <c r="X164" s="27">
        <f t="shared" si="28"/>
        <v>0</v>
      </c>
      <c r="Y164" s="16"/>
      <c r="AB164" s="206"/>
      <c r="AC164" s="221"/>
      <c r="AD164" s="206"/>
    </row>
    <row r="165" spans="1:30" ht="30.75" hidden="1" customHeight="1" x14ac:dyDescent="0.25">
      <c r="A165" s="261" t="s">
        <v>19</v>
      </c>
      <c r="B165" s="261" t="s">
        <v>25</v>
      </c>
      <c r="C165" s="36">
        <f>C166</f>
        <v>0</v>
      </c>
      <c r="D165" s="36"/>
      <c r="E165" s="36"/>
      <c r="F165" s="142">
        <f>F166</f>
        <v>0</v>
      </c>
      <c r="G165" s="37"/>
      <c r="I165" s="110">
        <f t="shared" si="27"/>
        <v>0</v>
      </c>
      <c r="J165" s="36">
        <f>J166</f>
        <v>0</v>
      </c>
      <c r="K165" s="37"/>
      <c r="L165" s="74">
        <f>L166</f>
        <v>0</v>
      </c>
      <c r="M165" s="75"/>
      <c r="N165" s="98"/>
      <c r="O165" s="98"/>
      <c r="P165" s="28"/>
      <c r="Q165" s="125">
        <f t="shared" ref="Q165:Q220" si="29">I165-P165</f>
        <v>0</v>
      </c>
      <c r="R165" s="36"/>
      <c r="S165" s="36"/>
      <c r="T165" s="30">
        <f>T166</f>
        <v>0</v>
      </c>
      <c r="U165" s="36"/>
      <c r="V165" s="36"/>
      <c r="W165" s="142">
        <f>W166</f>
        <v>0</v>
      </c>
      <c r="X165" s="37"/>
      <c r="AB165" s="84"/>
      <c r="AC165" s="221"/>
      <c r="AD165" s="206"/>
    </row>
    <row r="166" spans="1:30" ht="30.75" hidden="1" customHeight="1" x14ac:dyDescent="0.25">
      <c r="A166" s="123" t="s">
        <v>24</v>
      </c>
      <c r="B166" s="123" t="s">
        <v>13</v>
      </c>
      <c r="C166" s="30">
        <f>C167</f>
        <v>0</v>
      </c>
      <c r="D166" s="30"/>
      <c r="E166" s="30"/>
      <c r="F166" s="142">
        <f>F167</f>
        <v>0</v>
      </c>
      <c r="G166" s="31"/>
      <c r="I166" s="110">
        <f t="shared" si="27"/>
        <v>0</v>
      </c>
      <c r="J166" s="30">
        <f>J167</f>
        <v>0</v>
      </c>
      <c r="K166" s="31"/>
      <c r="L166" s="74">
        <f>L167</f>
        <v>0</v>
      </c>
      <c r="M166" s="75"/>
      <c r="N166" s="98"/>
      <c r="O166" s="98"/>
      <c r="P166" s="28"/>
      <c r="Q166" s="125">
        <f t="shared" si="29"/>
        <v>0</v>
      </c>
      <c r="R166" s="30"/>
      <c r="S166" s="30"/>
      <c r="T166" s="30">
        <f>T167</f>
        <v>0</v>
      </c>
      <c r="U166" s="30"/>
      <c r="V166" s="30"/>
      <c r="W166" s="142">
        <f>W167</f>
        <v>0</v>
      </c>
      <c r="X166" s="31"/>
      <c r="AB166" s="84"/>
      <c r="AC166" s="221"/>
      <c r="AD166" s="206"/>
    </row>
    <row r="167" spans="1:30" ht="30" hidden="1" customHeight="1" x14ac:dyDescent="0.25">
      <c r="A167" s="60"/>
      <c r="B167" s="60"/>
      <c r="C167" s="106"/>
      <c r="D167" s="106"/>
      <c r="E167" s="106"/>
      <c r="F167" s="137"/>
      <c r="G167" s="41"/>
      <c r="H167" s="59"/>
      <c r="I167" s="110">
        <f t="shared" si="27"/>
        <v>0</v>
      </c>
      <c r="J167" s="41"/>
      <c r="K167" s="41"/>
      <c r="L167" s="86"/>
      <c r="M167" s="67"/>
      <c r="N167" s="67"/>
      <c r="O167" s="67"/>
      <c r="P167" s="28"/>
      <c r="Q167" s="125">
        <f t="shared" si="29"/>
        <v>0</v>
      </c>
      <c r="R167" s="106"/>
      <c r="S167" s="106"/>
      <c r="T167" s="231"/>
      <c r="U167" s="106"/>
      <c r="V167" s="106"/>
      <c r="W167" s="137"/>
      <c r="X167" s="41"/>
      <c r="AB167" s="84"/>
      <c r="AC167" s="221"/>
      <c r="AD167" s="206"/>
    </row>
    <row r="168" spans="1:30" ht="30.75" hidden="1" customHeight="1" x14ac:dyDescent="0.25">
      <c r="A168" s="261" t="s">
        <v>23</v>
      </c>
      <c r="B168" s="261"/>
      <c r="C168" s="36">
        <f>C169</f>
        <v>0</v>
      </c>
      <c r="D168" s="36"/>
      <c r="E168" s="36"/>
      <c r="F168" s="142">
        <f>F169</f>
        <v>0</v>
      </c>
      <c r="G168" s="37"/>
      <c r="I168" s="110">
        <f t="shared" si="27"/>
        <v>0</v>
      </c>
      <c r="J168" s="36">
        <f>J169</f>
        <v>0</v>
      </c>
      <c r="K168" s="37"/>
      <c r="L168" s="74">
        <f>L169</f>
        <v>0</v>
      </c>
      <c r="M168" s="75"/>
      <c r="N168" s="98"/>
      <c r="O168" s="98"/>
      <c r="P168" s="28"/>
      <c r="Q168" s="125">
        <f t="shared" si="29"/>
        <v>0</v>
      </c>
      <c r="R168" s="36"/>
      <c r="S168" s="36"/>
      <c r="T168" s="30">
        <f>T169</f>
        <v>0</v>
      </c>
      <c r="U168" s="36"/>
      <c r="V168" s="36"/>
      <c r="W168" s="142">
        <f>W169</f>
        <v>0</v>
      </c>
      <c r="X168" s="37"/>
      <c r="AB168" s="84"/>
      <c r="AC168" s="221"/>
      <c r="AD168" s="206"/>
    </row>
    <row r="169" spans="1:30" ht="30.75" hidden="1" customHeight="1" x14ac:dyDescent="0.25">
      <c r="A169" s="14">
        <v>5206</v>
      </c>
      <c r="B169" s="7" t="s">
        <v>10</v>
      </c>
      <c r="C169" s="36">
        <f>C170</f>
        <v>0</v>
      </c>
      <c r="D169" s="36"/>
      <c r="E169" s="36"/>
      <c r="F169" s="142">
        <f>F170</f>
        <v>0</v>
      </c>
      <c r="G169" s="37"/>
      <c r="I169" s="110">
        <f t="shared" si="27"/>
        <v>0</v>
      </c>
      <c r="J169" s="36">
        <f>J170</f>
        <v>0</v>
      </c>
      <c r="K169" s="37"/>
      <c r="L169" s="74">
        <f>L170</f>
        <v>0</v>
      </c>
      <c r="M169" s="75"/>
      <c r="N169" s="98"/>
      <c r="O169" s="98"/>
      <c r="P169" s="28"/>
      <c r="Q169" s="125">
        <f t="shared" si="29"/>
        <v>0</v>
      </c>
      <c r="R169" s="36"/>
      <c r="S169" s="36"/>
      <c r="T169" s="30">
        <f>T170</f>
        <v>0</v>
      </c>
      <c r="U169" s="36"/>
      <c r="V169" s="36"/>
      <c r="W169" s="142">
        <f>W170</f>
        <v>0</v>
      </c>
      <c r="X169" s="37"/>
      <c r="AB169" s="84"/>
      <c r="AC169" s="221"/>
      <c r="AD169" s="206"/>
    </row>
    <row r="170" spans="1:30" ht="21.75" hidden="1" customHeight="1" x14ac:dyDescent="0.25">
      <c r="A170" s="4"/>
      <c r="B170" s="5"/>
      <c r="C170" s="30"/>
      <c r="D170" s="30"/>
      <c r="E170" s="30"/>
      <c r="F170" s="142"/>
      <c r="G170" s="31"/>
      <c r="I170" s="110">
        <f t="shared" si="27"/>
        <v>0</v>
      </c>
      <c r="J170" s="30"/>
      <c r="K170" s="31"/>
      <c r="L170" s="74"/>
      <c r="M170" s="75"/>
      <c r="N170" s="98"/>
      <c r="O170" s="98"/>
      <c r="P170" s="28"/>
      <c r="Q170" s="125">
        <f t="shared" si="29"/>
        <v>0</v>
      </c>
      <c r="R170" s="30"/>
      <c r="S170" s="30"/>
      <c r="T170" s="30"/>
      <c r="U170" s="30"/>
      <c r="V170" s="30"/>
      <c r="W170" s="142"/>
      <c r="X170" s="31"/>
      <c r="AB170" s="84"/>
      <c r="AC170" s="221"/>
      <c r="AD170" s="206"/>
    </row>
    <row r="171" spans="1:30" ht="45.75" customHeight="1" x14ac:dyDescent="0.25">
      <c r="A171" s="255" t="s">
        <v>12</v>
      </c>
      <c r="B171" s="255"/>
      <c r="C171" s="42">
        <f>C172+C183</f>
        <v>2982</v>
      </c>
      <c r="D171" s="42">
        <f>D172+D183</f>
        <v>2982</v>
      </c>
      <c r="E171" s="42">
        <f>E172+E183</f>
        <v>0</v>
      </c>
      <c r="F171" s="143">
        <f>F172+F183</f>
        <v>0</v>
      </c>
      <c r="G171" s="42">
        <f>G172+G183</f>
        <v>0</v>
      </c>
      <c r="I171" s="110">
        <f t="shared" si="27"/>
        <v>5418</v>
      </c>
      <c r="J171" s="42">
        <f>J172+J183</f>
        <v>0</v>
      </c>
      <c r="K171" s="42">
        <f>K172+K183</f>
        <v>0</v>
      </c>
      <c r="L171" s="42">
        <f>L172+L179+L183</f>
        <v>0</v>
      </c>
      <c r="M171" s="42">
        <f>M172+M183</f>
        <v>0</v>
      </c>
      <c r="N171" s="95">
        <f>N172+N179+N183</f>
        <v>5418</v>
      </c>
      <c r="O171" s="95"/>
      <c r="P171" s="28"/>
      <c r="Q171" s="125"/>
      <c r="R171" s="42">
        <f>R172+R183</f>
        <v>0</v>
      </c>
      <c r="S171" s="42">
        <f>S172+S183</f>
        <v>0</v>
      </c>
      <c r="T171" s="232">
        <f>T172+T183+T188</f>
        <v>260639</v>
      </c>
      <c r="U171" s="42">
        <f>U172+U183+U188</f>
        <v>164639</v>
      </c>
      <c r="V171" s="42">
        <f t="shared" ref="V171:X171" si="30">V172+V183+V188</f>
        <v>0</v>
      </c>
      <c r="W171" s="42">
        <f t="shared" si="30"/>
        <v>96000</v>
      </c>
      <c r="X171" s="42">
        <f t="shared" si="30"/>
        <v>0</v>
      </c>
      <c r="AB171" s="84"/>
      <c r="AC171" s="221"/>
      <c r="AD171" s="206"/>
    </row>
    <row r="172" spans="1:30" ht="35.25" customHeight="1" x14ac:dyDescent="0.25">
      <c r="A172" s="6">
        <v>5203</v>
      </c>
      <c r="B172" s="7" t="s">
        <v>13</v>
      </c>
      <c r="C172" s="117">
        <f>C177</f>
        <v>2982</v>
      </c>
      <c r="D172" s="117">
        <f>D177</f>
        <v>2982</v>
      </c>
      <c r="E172" s="114"/>
      <c r="F172" s="146">
        <f>F173+F174+F175+F176</f>
        <v>0</v>
      </c>
      <c r="G172" s="90">
        <f>G173+G174+G175+G176</f>
        <v>0</v>
      </c>
      <c r="H172" s="90"/>
      <c r="I172" s="110">
        <f t="shared" si="27"/>
        <v>5418</v>
      </c>
      <c r="J172" s="90">
        <f>J173+J174+J175+J176</f>
        <v>0</v>
      </c>
      <c r="K172" s="90">
        <f>K173+K174+K175+K176</f>
        <v>0</v>
      </c>
      <c r="L172" s="91">
        <f>L173+L174+L175+L176</f>
        <v>0</v>
      </c>
      <c r="M172" s="90">
        <f>M173+M174+M175+M176</f>
        <v>0</v>
      </c>
      <c r="N172" s="91">
        <f>N173+N174+N175+N176+N177</f>
        <v>5418</v>
      </c>
      <c r="O172" s="90"/>
      <c r="P172" s="28"/>
      <c r="Q172" s="125"/>
      <c r="R172" s="117">
        <f>R177</f>
        <v>0</v>
      </c>
      <c r="S172" s="114"/>
      <c r="T172" s="233">
        <f>T176+T177+T178</f>
        <v>11424</v>
      </c>
      <c r="U172" s="114">
        <f>U176+U177+U178</f>
        <v>11424</v>
      </c>
      <c r="V172" s="114"/>
      <c r="W172" s="114">
        <f>W173+W174+W175+W176</f>
        <v>0</v>
      </c>
      <c r="X172" s="114">
        <f>X173+X174+X175+X176</f>
        <v>0</v>
      </c>
      <c r="AB172" s="84"/>
      <c r="AC172" s="221"/>
      <c r="AD172" s="206"/>
    </row>
    <row r="173" spans="1:30" ht="19.5" hidden="1" customHeight="1" x14ac:dyDescent="0.25">
      <c r="A173" s="60"/>
      <c r="B173" s="60"/>
      <c r="C173" s="106"/>
      <c r="D173" s="106"/>
      <c r="E173" s="106"/>
      <c r="F173" s="137"/>
      <c r="G173" s="41"/>
      <c r="I173" s="110"/>
      <c r="J173" s="44"/>
      <c r="K173" s="44"/>
      <c r="L173" s="80"/>
      <c r="M173" s="76"/>
      <c r="N173" s="80"/>
      <c r="O173" s="99"/>
      <c r="P173" s="28"/>
      <c r="Q173" s="125"/>
      <c r="R173" s="106"/>
      <c r="S173" s="106"/>
      <c r="T173" s="231"/>
      <c r="U173" s="106"/>
      <c r="V173" s="106"/>
      <c r="W173" s="137"/>
      <c r="X173" s="41"/>
      <c r="AB173" s="84"/>
      <c r="AC173" s="221"/>
      <c r="AD173" s="206"/>
    </row>
    <row r="174" spans="1:30" ht="30.75" hidden="1" customHeight="1" x14ac:dyDescent="0.25">
      <c r="A174" s="60"/>
      <c r="B174" s="60"/>
      <c r="C174" s="106"/>
      <c r="D174" s="106"/>
      <c r="E174" s="106"/>
      <c r="F174" s="137"/>
      <c r="G174" s="41"/>
      <c r="I174" s="110"/>
      <c r="J174" s="44"/>
      <c r="K174" s="44"/>
      <c r="L174" s="80"/>
      <c r="M174" s="76"/>
      <c r="N174" s="80"/>
      <c r="O174" s="99"/>
      <c r="P174" s="28"/>
      <c r="Q174" s="125"/>
      <c r="R174" s="106"/>
      <c r="S174" s="106"/>
      <c r="T174" s="231"/>
      <c r="U174" s="106"/>
      <c r="V174" s="106"/>
      <c r="W174" s="137"/>
      <c r="X174" s="41"/>
      <c r="AB174" s="84"/>
      <c r="AC174" s="221"/>
      <c r="AD174" s="206"/>
    </row>
    <row r="175" spans="1:30" ht="30.75" hidden="1" customHeight="1" x14ac:dyDescent="0.25">
      <c r="A175" s="60"/>
      <c r="B175" s="60"/>
      <c r="C175" s="106"/>
      <c r="D175" s="106"/>
      <c r="E175" s="106"/>
      <c r="F175" s="137"/>
      <c r="G175" s="41"/>
      <c r="I175" s="110"/>
      <c r="J175" s="44"/>
      <c r="K175" s="44"/>
      <c r="L175" s="80"/>
      <c r="M175" s="76"/>
      <c r="N175" s="80"/>
      <c r="O175" s="99"/>
      <c r="P175" s="28"/>
      <c r="Q175" s="125"/>
      <c r="R175" s="106"/>
      <c r="S175" s="106"/>
      <c r="T175" s="231"/>
      <c r="U175" s="106"/>
      <c r="V175" s="106"/>
      <c r="W175" s="137"/>
      <c r="X175" s="41"/>
      <c r="AB175" s="84"/>
      <c r="AC175" s="221"/>
      <c r="AD175" s="206"/>
    </row>
    <row r="176" spans="1:30" ht="41.25" customHeight="1" x14ac:dyDescent="0.25">
      <c r="A176" s="192" t="s">
        <v>121</v>
      </c>
      <c r="B176" s="192" t="s">
        <v>127</v>
      </c>
      <c r="C176" s="106"/>
      <c r="D176" s="106"/>
      <c r="E176" s="106"/>
      <c r="F176" s="137"/>
      <c r="G176" s="41"/>
      <c r="I176" s="110"/>
      <c r="J176" s="44"/>
      <c r="K176" s="44"/>
      <c r="L176" s="80"/>
      <c r="M176" s="76"/>
      <c r="N176" s="80"/>
      <c r="O176" s="99"/>
      <c r="P176" s="28"/>
      <c r="Q176" s="125"/>
      <c r="R176" s="106"/>
      <c r="S176" s="106"/>
      <c r="T176" s="231">
        <f>U176+W176</f>
        <v>4563</v>
      </c>
      <c r="U176" s="211">
        <v>4563</v>
      </c>
      <c r="V176" s="106"/>
      <c r="W176" s="157"/>
      <c r="X176" s="41"/>
      <c r="AB176" s="212">
        <v>4563</v>
      </c>
      <c r="AC176" s="221"/>
      <c r="AD176" s="206"/>
    </row>
    <row r="177" spans="1:30" ht="33.75" customHeight="1" x14ac:dyDescent="0.25">
      <c r="A177" s="22">
        <v>21</v>
      </c>
      <c r="B177" s="103" t="s">
        <v>53</v>
      </c>
      <c r="C177" s="159">
        <v>2982</v>
      </c>
      <c r="D177" s="159">
        <v>2982</v>
      </c>
      <c r="E177" s="106"/>
      <c r="F177" s="140"/>
      <c r="G177" s="106"/>
      <c r="I177" s="110">
        <f t="shared" si="27"/>
        <v>5418</v>
      </c>
      <c r="J177" s="44"/>
      <c r="K177" s="44"/>
      <c r="L177" s="80">
        <v>0</v>
      </c>
      <c r="M177" s="76"/>
      <c r="N177" s="109">
        <v>5418</v>
      </c>
      <c r="O177" s="99"/>
      <c r="P177" s="28">
        <v>5418</v>
      </c>
      <c r="Q177" s="125">
        <f t="shared" si="29"/>
        <v>0</v>
      </c>
      <c r="R177" s="159"/>
      <c r="S177" s="106"/>
      <c r="T177" s="159">
        <f>U177+W177</f>
        <v>2982</v>
      </c>
      <c r="U177" s="159">
        <v>2982</v>
      </c>
      <c r="V177" s="106"/>
      <c r="W177" s="157"/>
      <c r="X177" s="106"/>
      <c r="AB177" s="159">
        <v>2982</v>
      </c>
      <c r="AC177" s="221"/>
      <c r="AD177" s="206"/>
    </row>
    <row r="178" spans="1:30" ht="48.75" customHeight="1" x14ac:dyDescent="0.25">
      <c r="A178" s="192" t="s">
        <v>121</v>
      </c>
      <c r="B178" s="192" t="s">
        <v>125</v>
      </c>
      <c r="C178" s="194"/>
      <c r="D178" s="194"/>
      <c r="E178" s="106"/>
      <c r="F178" s="140"/>
      <c r="G178" s="106"/>
      <c r="I178" s="110"/>
      <c r="J178" s="44"/>
      <c r="K178" s="44"/>
      <c r="L178" s="80"/>
      <c r="M178" s="76"/>
      <c r="N178" s="109"/>
      <c r="O178" s="99"/>
      <c r="P178" s="28"/>
      <c r="Q178" s="125"/>
      <c r="R178" s="194"/>
      <c r="S178" s="106"/>
      <c r="T178" s="194">
        <f>U178</f>
        <v>3879</v>
      </c>
      <c r="U178" s="210">
        <v>3879</v>
      </c>
      <c r="V178" s="106"/>
      <c r="W178" s="157"/>
      <c r="X178" s="106"/>
      <c r="AB178" s="214">
        <v>3879</v>
      </c>
      <c r="AC178" s="221"/>
      <c r="AD178" s="206"/>
    </row>
    <row r="179" spans="1:30" ht="33" hidden="1" customHeight="1" x14ac:dyDescent="0.25">
      <c r="A179" s="14">
        <v>5205</v>
      </c>
      <c r="B179" s="7" t="s">
        <v>34</v>
      </c>
      <c r="C179" s="44">
        <f>C180</f>
        <v>0</v>
      </c>
      <c r="D179" s="44"/>
      <c r="E179" s="44"/>
      <c r="F179" s="143">
        <f>F180</f>
        <v>0</v>
      </c>
      <c r="G179" s="43"/>
      <c r="I179" s="110">
        <f t="shared" si="27"/>
        <v>0</v>
      </c>
      <c r="J179" s="44">
        <f>J180</f>
        <v>0</v>
      </c>
      <c r="K179" s="43"/>
      <c r="L179" s="76">
        <f>L182</f>
        <v>0</v>
      </c>
      <c r="M179" s="77"/>
      <c r="N179" s="100"/>
      <c r="O179" s="100"/>
      <c r="P179" s="28"/>
      <c r="Q179" s="125"/>
      <c r="R179" s="44"/>
      <c r="S179" s="44"/>
      <c r="T179" s="232">
        <f>T180</f>
        <v>0</v>
      </c>
      <c r="U179" s="44"/>
      <c r="V179" s="44"/>
      <c r="W179" s="157">
        <f>W180</f>
        <v>0</v>
      </c>
      <c r="X179" s="43"/>
      <c r="AB179" s="84"/>
      <c r="AC179" s="221"/>
      <c r="AD179" s="206"/>
    </row>
    <row r="180" spans="1:30" ht="27" hidden="1" customHeight="1" x14ac:dyDescent="0.25">
      <c r="A180" s="60"/>
      <c r="B180" s="60"/>
      <c r="C180" s="83"/>
      <c r="D180" s="83"/>
      <c r="E180" s="83"/>
      <c r="F180" s="139"/>
      <c r="G180" s="43"/>
      <c r="I180" s="110">
        <f t="shared" si="27"/>
        <v>0</v>
      </c>
      <c r="J180" s="35"/>
      <c r="K180" s="43"/>
      <c r="L180" s="82"/>
      <c r="M180" s="77"/>
      <c r="N180" s="100"/>
      <c r="O180" s="100"/>
      <c r="P180" s="28"/>
      <c r="Q180" s="125">
        <f t="shared" si="29"/>
        <v>0</v>
      </c>
      <c r="R180" s="83"/>
      <c r="S180" s="83"/>
      <c r="T180" s="83"/>
      <c r="U180" s="83"/>
      <c r="V180" s="83"/>
      <c r="W180" s="157"/>
      <c r="X180" s="43"/>
      <c r="AB180" s="84"/>
      <c r="AC180" s="221"/>
      <c r="AD180" s="206"/>
    </row>
    <row r="181" spans="1:30" ht="27" hidden="1" customHeight="1" x14ac:dyDescent="0.25">
      <c r="A181" s="60"/>
      <c r="B181" s="60"/>
      <c r="C181" s="83"/>
      <c r="D181" s="83"/>
      <c r="E181" s="83"/>
      <c r="F181" s="141"/>
      <c r="G181" s="43"/>
      <c r="I181" s="110">
        <f t="shared" si="27"/>
        <v>0</v>
      </c>
      <c r="J181" s="83"/>
      <c r="K181" s="43"/>
      <c r="L181" s="87"/>
      <c r="M181" s="77"/>
      <c r="N181" s="100"/>
      <c r="O181" s="100"/>
      <c r="P181" s="28"/>
      <c r="Q181" s="125">
        <f t="shared" si="29"/>
        <v>0</v>
      </c>
      <c r="R181" s="83"/>
      <c r="S181" s="83"/>
      <c r="T181" s="83"/>
      <c r="U181" s="83"/>
      <c r="V181" s="83"/>
      <c r="W181" s="157"/>
      <c r="X181" s="43"/>
      <c r="AB181" s="84"/>
      <c r="AC181" s="221"/>
      <c r="AD181" s="206"/>
    </row>
    <row r="182" spans="1:30" ht="27" hidden="1" customHeight="1" x14ac:dyDescent="0.25">
      <c r="A182" s="60"/>
      <c r="B182" s="60"/>
      <c r="C182" s="83"/>
      <c r="D182" s="83"/>
      <c r="E182" s="83"/>
      <c r="F182" s="141"/>
      <c r="G182" s="43"/>
      <c r="I182" s="110"/>
      <c r="J182" s="83"/>
      <c r="K182" s="43"/>
      <c r="L182" s="80"/>
      <c r="M182" s="77"/>
      <c r="N182" s="100"/>
      <c r="O182" s="100"/>
      <c r="P182" s="28"/>
      <c r="Q182" s="125"/>
      <c r="R182" s="83"/>
      <c r="S182" s="83"/>
      <c r="T182" s="83"/>
      <c r="U182" s="83"/>
      <c r="V182" s="83"/>
      <c r="W182" s="157"/>
      <c r="X182" s="43"/>
      <c r="AB182" s="84"/>
      <c r="AC182" s="221"/>
      <c r="AD182" s="206"/>
    </row>
    <row r="183" spans="1:30" ht="33" customHeight="1" x14ac:dyDescent="0.25">
      <c r="A183" s="14">
        <v>5206</v>
      </c>
      <c r="B183" s="7" t="s">
        <v>10</v>
      </c>
      <c r="C183" s="117">
        <f>C184+C185+C186</f>
        <v>0</v>
      </c>
      <c r="D183" s="117">
        <f>D184+D185+D186</f>
        <v>0</v>
      </c>
      <c r="E183" s="114"/>
      <c r="F183" s="146">
        <f>F184+F186</f>
        <v>0</v>
      </c>
      <c r="G183" s="90">
        <f>G184+G186</f>
        <v>0</v>
      </c>
      <c r="I183" s="110">
        <f t="shared" si="27"/>
        <v>0</v>
      </c>
      <c r="J183" s="90">
        <f>J184+J186</f>
        <v>0</v>
      </c>
      <c r="K183" s="90">
        <f>K184+K186</f>
        <v>0</v>
      </c>
      <c r="L183" s="100">
        <f>L184+L186</f>
        <v>0</v>
      </c>
      <c r="M183" s="90">
        <f>M184+M186</f>
        <v>0</v>
      </c>
      <c r="N183" s="100">
        <f>N184+N186+N191+N192+N193+N194</f>
        <v>0</v>
      </c>
      <c r="O183" s="90"/>
      <c r="P183" s="28"/>
      <c r="Q183" s="125"/>
      <c r="R183" s="117">
        <f>R184+R185+R186</f>
        <v>0</v>
      </c>
      <c r="S183" s="114"/>
      <c r="T183" s="233">
        <f>T184+T185+T186+T187</f>
        <v>244215</v>
      </c>
      <c r="U183" s="114">
        <f t="shared" ref="U183:X183" si="31">U184+U185+U186+U187</f>
        <v>148215</v>
      </c>
      <c r="V183" s="114">
        <f t="shared" si="31"/>
        <v>0</v>
      </c>
      <c r="W183" s="114">
        <f t="shared" si="31"/>
        <v>96000</v>
      </c>
      <c r="X183" s="114">
        <f t="shared" si="31"/>
        <v>0</v>
      </c>
      <c r="AB183" s="206"/>
      <c r="AC183" s="221"/>
      <c r="AD183" s="206"/>
    </row>
    <row r="184" spans="1:30" ht="45.75" customHeight="1" x14ac:dyDescent="0.25">
      <c r="A184" s="192" t="s">
        <v>121</v>
      </c>
      <c r="B184" s="192" t="s">
        <v>123</v>
      </c>
      <c r="C184" s="106"/>
      <c r="D184" s="106"/>
      <c r="E184" s="106"/>
      <c r="F184" s="137"/>
      <c r="G184" s="41"/>
      <c r="I184" s="110"/>
      <c r="J184" s="41"/>
      <c r="K184" s="35"/>
      <c r="L184" s="80"/>
      <c r="M184" s="68"/>
      <c r="N184" s="80"/>
      <c r="O184" s="68"/>
      <c r="P184" s="28"/>
      <c r="Q184" s="125"/>
      <c r="R184" s="106"/>
      <c r="S184" s="106"/>
      <c r="T184" s="231">
        <f>U184</f>
        <v>19236</v>
      </c>
      <c r="U184" s="210">
        <v>19236</v>
      </c>
      <c r="V184" s="106"/>
      <c r="W184" s="157"/>
      <c r="X184" s="41"/>
      <c r="AB184" s="214">
        <v>19236</v>
      </c>
      <c r="AC184" s="221"/>
      <c r="AD184" s="206"/>
    </row>
    <row r="185" spans="1:30" ht="45.75" customHeight="1" x14ac:dyDescent="0.25">
      <c r="A185" s="192" t="s">
        <v>121</v>
      </c>
      <c r="B185" s="192" t="s">
        <v>126</v>
      </c>
      <c r="C185" s="157"/>
      <c r="D185" s="157"/>
      <c r="E185" s="106"/>
      <c r="F185" s="137"/>
      <c r="G185" s="41"/>
      <c r="I185" s="110"/>
      <c r="J185" s="41"/>
      <c r="K185" s="35"/>
      <c r="L185" s="80"/>
      <c r="M185" s="68"/>
      <c r="N185" s="80"/>
      <c r="O185" s="68"/>
      <c r="P185" s="28"/>
      <c r="Q185" s="125"/>
      <c r="R185" s="157"/>
      <c r="S185" s="106"/>
      <c r="T185" s="231">
        <f>U185</f>
        <v>44985</v>
      </c>
      <c r="U185" s="211">
        <v>44985</v>
      </c>
      <c r="V185" s="106"/>
      <c r="W185" s="157"/>
      <c r="X185" s="41"/>
      <c r="AB185" s="212">
        <v>44985</v>
      </c>
      <c r="AC185" s="221"/>
      <c r="AD185" s="206"/>
    </row>
    <row r="186" spans="1:30" ht="62.25" customHeight="1" x14ac:dyDescent="0.25">
      <c r="A186" s="192" t="s">
        <v>121</v>
      </c>
      <c r="B186" s="192" t="s">
        <v>129</v>
      </c>
      <c r="C186" s="156"/>
      <c r="D186" s="156"/>
      <c r="E186" s="106"/>
      <c r="F186" s="137"/>
      <c r="G186" s="41"/>
      <c r="I186" s="110"/>
      <c r="J186" s="41"/>
      <c r="K186" s="35"/>
      <c r="L186" s="80"/>
      <c r="M186" s="68"/>
      <c r="N186" s="80"/>
      <c r="O186" s="68"/>
      <c r="P186" s="28"/>
      <c r="Q186" s="125"/>
      <c r="R186" s="156"/>
      <c r="S186" s="106"/>
      <c r="T186" s="231">
        <f>U186</f>
        <v>83994</v>
      </c>
      <c r="U186" s="156">
        <v>83994</v>
      </c>
      <c r="V186" s="106"/>
      <c r="W186" s="157"/>
      <c r="X186" s="41"/>
      <c r="AB186" s="156">
        <v>83994</v>
      </c>
      <c r="AC186" s="221"/>
      <c r="AD186" s="206"/>
    </row>
    <row r="187" spans="1:30" ht="62.25" customHeight="1" x14ac:dyDescent="0.25">
      <c r="A187" s="192" t="s">
        <v>121</v>
      </c>
      <c r="B187" s="192" t="s">
        <v>148</v>
      </c>
      <c r="C187" s="203"/>
      <c r="D187" s="203"/>
      <c r="E187" s="106"/>
      <c r="F187" s="137"/>
      <c r="G187" s="41"/>
      <c r="I187" s="110"/>
      <c r="J187" s="41"/>
      <c r="K187" s="35"/>
      <c r="L187" s="80"/>
      <c r="M187" s="68"/>
      <c r="N187" s="80"/>
      <c r="O187" s="68"/>
      <c r="P187" s="28"/>
      <c r="Q187" s="125"/>
      <c r="R187" s="203"/>
      <c r="S187" s="106"/>
      <c r="T187" s="231">
        <f>U187+W187</f>
        <v>96000</v>
      </c>
      <c r="U187" s="203"/>
      <c r="V187" s="106"/>
      <c r="W187" s="157">
        <v>96000</v>
      </c>
      <c r="X187" s="41"/>
      <c r="AB187" s="156"/>
      <c r="AC187" s="223">
        <v>96000</v>
      </c>
      <c r="AD187" s="218"/>
    </row>
    <row r="188" spans="1:30" ht="27.75" customHeight="1" x14ac:dyDescent="0.25">
      <c r="A188" s="32">
        <v>5219</v>
      </c>
      <c r="B188" s="32" t="s">
        <v>20</v>
      </c>
      <c r="C188" s="115">
        <f>C189</f>
        <v>0</v>
      </c>
      <c r="D188" s="115"/>
      <c r="E188" s="115"/>
      <c r="F188" s="147">
        <f>F189</f>
        <v>0</v>
      </c>
      <c r="G188" s="6">
        <f>G189</f>
        <v>0</v>
      </c>
      <c r="I188" s="110">
        <f t="shared" si="27"/>
        <v>0</v>
      </c>
      <c r="J188" s="6">
        <f>J189</f>
        <v>0</v>
      </c>
      <c r="K188" s="6">
        <f>K189</f>
        <v>0</v>
      </c>
      <c r="L188" s="79">
        <f>L189</f>
        <v>0</v>
      </c>
      <c r="M188" s="79">
        <f>M189</f>
        <v>0</v>
      </c>
      <c r="N188" s="79"/>
      <c r="O188" s="79"/>
      <c r="P188" s="28"/>
      <c r="Q188" s="125">
        <f t="shared" si="29"/>
        <v>0</v>
      </c>
      <c r="R188" s="115"/>
      <c r="S188" s="115"/>
      <c r="T188" s="234" t="str">
        <f>T189</f>
        <v>5000</v>
      </c>
      <c r="U188" s="193" t="str">
        <f>U189</f>
        <v>5000</v>
      </c>
      <c r="V188" s="115"/>
      <c r="W188" s="114">
        <f>W189</f>
        <v>0</v>
      </c>
      <c r="X188" s="6">
        <f>X189</f>
        <v>0</v>
      </c>
      <c r="AB188" s="208"/>
      <c r="AC188" s="221"/>
      <c r="AD188" s="206"/>
    </row>
    <row r="189" spans="1:30" ht="61.5" customHeight="1" x14ac:dyDescent="0.25">
      <c r="A189" s="192" t="s">
        <v>121</v>
      </c>
      <c r="B189" s="192" t="s">
        <v>120</v>
      </c>
      <c r="C189" s="116"/>
      <c r="D189" s="116"/>
      <c r="E189" s="116"/>
      <c r="F189" s="134"/>
      <c r="G189" s="19"/>
      <c r="I189" s="110">
        <f t="shared" si="27"/>
        <v>0</v>
      </c>
      <c r="J189" s="19"/>
      <c r="K189" s="19"/>
      <c r="L189" s="65"/>
      <c r="M189" s="65"/>
      <c r="N189" s="65"/>
      <c r="O189" s="65"/>
      <c r="P189" s="28"/>
      <c r="Q189" s="125">
        <f t="shared" si="29"/>
        <v>0</v>
      </c>
      <c r="R189" s="106"/>
      <c r="S189" s="106"/>
      <c r="T189" s="231" t="str">
        <f>U189</f>
        <v>5000</v>
      </c>
      <c r="U189" s="210" t="s">
        <v>122</v>
      </c>
      <c r="V189" s="116"/>
      <c r="W189" s="157"/>
      <c r="X189" s="19"/>
      <c r="AB189" s="214" t="s">
        <v>122</v>
      </c>
      <c r="AC189" s="221"/>
      <c r="AD189" s="206"/>
    </row>
    <row r="190" spans="1:30" ht="16.5" hidden="1" customHeight="1" x14ac:dyDescent="0.25">
      <c r="A190" s="5"/>
      <c r="B190" s="5"/>
      <c r="C190" s="107"/>
      <c r="D190" s="107"/>
      <c r="E190" s="107"/>
      <c r="F190" s="139"/>
      <c r="G190" s="35"/>
      <c r="I190" s="110">
        <f t="shared" si="27"/>
        <v>0</v>
      </c>
      <c r="J190" s="35"/>
      <c r="K190" s="35"/>
      <c r="L190" s="68"/>
      <c r="M190" s="68"/>
      <c r="N190" s="68"/>
      <c r="O190" s="68"/>
      <c r="P190" s="28"/>
      <c r="Q190" s="125">
        <f t="shared" si="29"/>
        <v>0</v>
      </c>
      <c r="R190"/>
      <c r="T190" s="235"/>
      <c r="U190" s="107"/>
      <c r="V190" s="107"/>
      <c r="W190" s="139"/>
      <c r="X190" s="35"/>
      <c r="AC190" s="16"/>
      <c r="AD190" s="206"/>
    </row>
    <row r="191" spans="1:30" ht="30.75" hidden="1" customHeight="1" x14ac:dyDescent="0.25">
      <c r="A191" s="60"/>
      <c r="B191" s="60"/>
      <c r="C191" s="107"/>
      <c r="D191" s="107"/>
      <c r="E191" s="107"/>
      <c r="F191" s="141"/>
      <c r="G191" s="83"/>
      <c r="I191" s="110"/>
      <c r="J191" s="83"/>
      <c r="K191" s="83"/>
      <c r="L191" s="108"/>
      <c r="M191" s="108"/>
      <c r="N191" s="101"/>
      <c r="O191" s="68"/>
      <c r="P191" s="28"/>
      <c r="Q191" s="125"/>
      <c r="R191"/>
      <c r="T191" s="235"/>
      <c r="U191" s="107"/>
      <c r="V191" s="107"/>
      <c r="W191" s="141"/>
      <c r="X191" s="83"/>
      <c r="AC191" s="16"/>
      <c r="AD191" s="206"/>
    </row>
    <row r="192" spans="1:30" ht="34.5" hidden="1" customHeight="1" x14ac:dyDescent="0.25">
      <c r="A192" s="60"/>
      <c r="B192" s="60"/>
      <c r="C192" s="107"/>
      <c r="D192" s="107"/>
      <c r="E192" s="107"/>
      <c r="F192" s="141"/>
      <c r="G192" s="83"/>
      <c r="I192" s="110"/>
      <c r="J192" s="83"/>
      <c r="K192" s="83"/>
      <c r="L192" s="108"/>
      <c r="M192" s="108"/>
      <c r="N192" s="101"/>
      <c r="O192" s="68"/>
      <c r="P192" s="28"/>
      <c r="Q192" s="125"/>
      <c r="R192"/>
      <c r="T192" s="235"/>
      <c r="U192" s="107"/>
      <c r="V192" s="107"/>
      <c r="W192" s="141"/>
      <c r="X192" s="83"/>
      <c r="AC192" s="16"/>
      <c r="AD192" s="206"/>
    </row>
    <row r="193" spans="1:30" ht="32.25" hidden="1" customHeight="1" x14ac:dyDescent="0.25">
      <c r="A193" s="60"/>
      <c r="B193" s="60"/>
      <c r="C193" s="107"/>
      <c r="D193" s="107"/>
      <c r="E193" s="107"/>
      <c r="F193" s="141"/>
      <c r="G193" s="83"/>
      <c r="I193" s="110"/>
      <c r="J193" s="83"/>
      <c r="K193" s="83"/>
      <c r="L193" s="108"/>
      <c r="M193" s="108"/>
      <c r="N193" s="101"/>
      <c r="O193" s="68"/>
      <c r="P193" s="28"/>
      <c r="Q193" s="125"/>
      <c r="R193"/>
      <c r="T193" s="235"/>
      <c r="U193" s="107"/>
      <c r="V193" s="107"/>
      <c r="W193" s="141"/>
      <c r="X193" s="83"/>
      <c r="AC193" s="16"/>
      <c r="AD193" s="206"/>
    </row>
    <row r="194" spans="1:30" ht="37.5" hidden="1" customHeight="1" x14ac:dyDescent="0.25">
      <c r="A194" s="60"/>
      <c r="B194" s="60"/>
      <c r="C194" s="107"/>
      <c r="D194" s="107"/>
      <c r="E194" s="107"/>
      <c r="F194" s="141"/>
      <c r="G194" s="83"/>
      <c r="I194" s="110"/>
      <c r="J194" s="83"/>
      <c r="K194" s="83"/>
      <c r="L194" s="108"/>
      <c r="M194" s="108"/>
      <c r="N194" s="101"/>
      <c r="O194" s="68"/>
      <c r="P194" s="28"/>
      <c r="Q194" s="125"/>
      <c r="R194"/>
      <c r="T194" s="235"/>
      <c r="U194" s="107"/>
      <c r="V194" s="107"/>
      <c r="W194" s="141"/>
      <c r="X194" s="83"/>
      <c r="AC194" s="16"/>
      <c r="AD194" s="206"/>
    </row>
    <row r="195" spans="1:30" ht="34.5" hidden="1" customHeight="1" x14ac:dyDescent="0.25">
      <c r="A195" s="255" t="s">
        <v>11</v>
      </c>
      <c r="B195" s="255"/>
      <c r="C195" s="42">
        <f>C196</f>
        <v>0</v>
      </c>
      <c r="D195" s="42"/>
      <c r="E195" s="42"/>
      <c r="F195" s="143">
        <f t="shared" ref="F195:G195" si="32">F196</f>
        <v>0</v>
      </c>
      <c r="G195" s="42">
        <f t="shared" si="32"/>
        <v>0</v>
      </c>
      <c r="I195" s="110">
        <f t="shared" si="27"/>
        <v>0</v>
      </c>
      <c r="J195" s="42">
        <f t="shared" ref="J195:K195" si="33">J196+J199</f>
        <v>0</v>
      </c>
      <c r="K195" s="42">
        <f t="shared" si="33"/>
        <v>0</v>
      </c>
      <c r="L195" s="42">
        <f>L196+L199</f>
        <v>0</v>
      </c>
      <c r="M195" s="42">
        <f>M196+M199</f>
        <v>0</v>
      </c>
      <c r="N195" s="42">
        <f>N196+N199</f>
        <v>0</v>
      </c>
      <c r="O195" s="95"/>
      <c r="P195" s="28"/>
      <c r="Q195" s="125"/>
      <c r="R195"/>
      <c r="T195" s="232">
        <f>T196</f>
        <v>0</v>
      </c>
      <c r="U195" s="42"/>
      <c r="V195" s="42"/>
      <c r="W195" s="143">
        <f t="shared" ref="W195:X195" si="34">W196</f>
        <v>0</v>
      </c>
      <c r="X195" s="42">
        <f t="shared" si="34"/>
        <v>0</v>
      </c>
      <c r="AC195" s="16"/>
      <c r="AD195" s="206"/>
    </row>
    <row r="196" spans="1:30" ht="34.5" hidden="1" customHeight="1" x14ac:dyDescent="0.25">
      <c r="A196" s="6">
        <v>5203</v>
      </c>
      <c r="B196" s="7" t="s">
        <v>13</v>
      </c>
      <c r="C196" s="117">
        <f>C197+C198</f>
        <v>0</v>
      </c>
      <c r="D196" s="117"/>
      <c r="E196" s="117"/>
      <c r="F196" s="148">
        <f t="shared" ref="F196:G196" si="35">F197+F198</f>
        <v>0</v>
      </c>
      <c r="G196" s="91">
        <f t="shared" si="35"/>
        <v>0</v>
      </c>
      <c r="I196" s="110">
        <f t="shared" si="27"/>
        <v>0</v>
      </c>
      <c r="J196" s="91">
        <f t="shared" ref="J196:M196" si="36">J197+J198</f>
        <v>0</v>
      </c>
      <c r="K196" s="91">
        <f t="shared" si="36"/>
        <v>0</v>
      </c>
      <c r="L196" s="91">
        <f t="shared" si="36"/>
        <v>0</v>
      </c>
      <c r="M196" s="91">
        <f t="shared" si="36"/>
        <v>0</v>
      </c>
      <c r="N196" s="91">
        <f t="shared" ref="N196" si="37">N197+N198</f>
        <v>0</v>
      </c>
      <c r="O196" s="91"/>
      <c r="P196" s="28"/>
      <c r="Q196" s="125"/>
      <c r="R196"/>
      <c r="T196" s="233">
        <f>T197+T198</f>
        <v>0</v>
      </c>
      <c r="U196" s="117"/>
      <c r="V196" s="117"/>
      <c r="W196" s="148">
        <f t="shared" ref="W196:X196" si="38">W197+W198</f>
        <v>0</v>
      </c>
      <c r="X196" s="91">
        <f t="shared" si="38"/>
        <v>0</v>
      </c>
      <c r="AC196" s="16"/>
      <c r="AD196" s="206"/>
    </row>
    <row r="197" spans="1:30" ht="28.5" hidden="1" customHeight="1" x14ac:dyDescent="0.25">
      <c r="A197" s="60"/>
      <c r="B197" s="60"/>
      <c r="C197" s="106"/>
      <c r="D197" s="106"/>
      <c r="E197" s="106"/>
      <c r="F197" s="137"/>
      <c r="G197" s="41"/>
      <c r="I197" s="110"/>
      <c r="J197" s="41"/>
      <c r="K197" s="41"/>
      <c r="L197" s="88"/>
      <c r="M197" s="67"/>
      <c r="N197" s="88"/>
      <c r="O197" s="67"/>
      <c r="P197" s="28"/>
      <c r="Q197" s="125"/>
      <c r="R197"/>
      <c r="T197" s="231"/>
      <c r="U197" s="106"/>
      <c r="V197" s="106"/>
      <c r="W197" s="137"/>
      <c r="X197" s="41"/>
      <c r="AC197" s="16"/>
      <c r="AD197" s="206"/>
    </row>
    <row r="198" spans="1:30" ht="27" hidden="1" customHeight="1" x14ac:dyDescent="0.25">
      <c r="A198" s="60"/>
      <c r="B198" s="60"/>
      <c r="C198" s="106"/>
      <c r="D198" s="106"/>
      <c r="E198" s="106"/>
      <c r="F198" s="137"/>
      <c r="G198" s="41"/>
      <c r="I198" s="110"/>
      <c r="J198" s="41"/>
      <c r="K198" s="41"/>
      <c r="L198" s="80"/>
      <c r="M198" s="76"/>
      <c r="N198" s="80"/>
      <c r="O198" s="99"/>
      <c r="P198" s="28"/>
      <c r="Q198" s="125"/>
      <c r="R198"/>
      <c r="T198" s="231"/>
      <c r="U198" s="106"/>
      <c r="V198" s="106"/>
      <c r="W198" s="137"/>
      <c r="X198" s="41"/>
      <c r="AC198" s="16"/>
      <c r="AD198" s="206"/>
    </row>
    <row r="199" spans="1:30" ht="33.75" hidden="1" customHeight="1" x14ac:dyDescent="0.25">
      <c r="A199" s="6">
        <v>5219</v>
      </c>
      <c r="B199" s="7" t="s">
        <v>42</v>
      </c>
      <c r="C199" s="44">
        <f>C201+C202</f>
        <v>0</v>
      </c>
      <c r="D199" s="44"/>
      <c r="E199" s="44"/>
      <c r="F199" s="143">
        <f>F201+F202</f>
        <v>0</v>
      </c>
      <c r="G199" s="44"/>
      <c r="I199" s="110">
        <f t="shared" si="27"/>
        <v>0</v>
      </c>
      <c r="J199" s="92">
        <f>J201+J202</f>
        <v>0</v>
      </c>
      <c r="K199" s="44"/>
      <c r="L199" s="76">
        <f>L200</f>
        <v>0</v>
      </c>
      <c r="M199" s="76"/>
      <c r="N199" s="76">
        <f>N200</f>
        <v>0</v>
      </c>
      <c r="O199" s="99"/>
      <c r="P199" s="28"/>
      <c r="Q199" s="125"/>
      <c r="R199"/>
      <c r="T199" s="232">
        <f>T201+T202</f>
        <v>0</v>
      </c>
      <c r="U199" s="44"/>
      <c r="V199" s="44"/>
      <c r="W199" s="143">
        <f>W201+W202</f>
        <v>0</v>
      </c>
      <c r="X199" s="44"/>
      <c r="AC199" s="16"/>
      <c r="AD199" s="206"/>
    </row>
    <row r="200" spans="1:30" ht="31.5" hidden="1" customHeight="1" x14ac:dyDescent="0.25">
      <c r="A200" s="60"/>
      <c r="B200" s="60"/>
      <c r="C200" s="106"/>
      <c r="D200" s="106"/>
      <c r="E200" s="106"/>
      <c r="F200" s="137"/>
      <c r="G200" s="41"/>
      <c r="I200" s="110"/>
      <c r="J200" s="41"/>
      <c r="K200" s="41"/>
      <c r="L200" s="80"/>
      <c r="M200" s="89"/>
      <c r="N200" s="80"/>
      <c r="O200" s="89"/>
      <c r="P200" s="28"/>
      <c r="Q200" s="125"/>
      <c r="R200"/>
      <c r="T200" s="231"/>
      <c r="U200" s="106"/>
      <c r="V200" s="106"/>
      <c r="W200" s="137"/>
      <c r="X200" s="41"/>
      <c r="AC200" s="16"/>
      <c r="AD200" s="206"/>
    </row>
    <row r="201" spans="1:30" ht="27.75" hidden="1" customHeight="1" x14ac:dyDescent="0.25">
      <c r="A201" s="23"/>
      <c r="B201" s="53"/>
      <c r="C201" s="52"/>
      <c r="D201" s="52"/>
      <c r="E201" s="52"/>
      <c r="F201" s="144"/>
      <c r="G201" s="44"/>
      <c r="I201" s="110">
        <f t="shared" si="27"/>
        <v>0</v>
      </c>
      <c r="J201" s="93"/>
      <c r="K201" s="44"/>
      <c r="L201" s="80"/>
      <c r="M201" s="76"/>
      <c r="N201" s="99"/>
      <c r="O201" s="99"/>
      <c r="P201" s="28"/>
      <c r="Q201" s="125">
        <f t="shared" si="29"/>
        <v>0</v>
      </c>
      <c r="R201"/>
      <c r="T201" s="236"/>
      <c r="U201" s="52"/>
      <c r="V201" s="52"/>
      <c r="W201" s="144"/>
      <c r="X201" s="44"/>
      <c r="AC201" s="16"/>
      <c r="AD201" s="206"/>
    </row>
    <row r="202" spans="1:30" ht="27.75" hidden="1" customHeight="1" x14ac:dyDescent="0.25">
      <c r="A202" s="6">
        <v>5206</v>
      </c>
      <c r="B202" s="7" t="s">
        <v>10</v>
      </c>
      <c r="C202" s="118">
        <f>C203+C204</f>
        <v>0</v>
      </c>
      <c r="D202" s="118"/>
      <c r="E202" s="118"/>
      <c r="F202" s="149">
        <f>F203+F204</f>
        <v>0</v>
      </c>
      <c r="G202" s="45">
        <f t="shared" ref="G202" si="39">G203+G204</f>
        <v>0</v>
      </c>
      <c r="I202" s="110">
        <f t="shared" si="27"/>
        <v>0</v>
      </c>
      <c r="J202" s="45">
        <f>J203+J204</f>
        <v>0</v>
      </c>
      <c r="K202" s="45">
        <f t="shared" ref="K202:M202" si="40">K203+K204</f>
        <v>0</v>
      </c>
      <c r="L202" s="81">
        <f>L203+L204</f>
        <v>0</v>
      </c>
      <c r="M202" s="81">
        <f t="shared" si="40"/>
        <v>0</v>
      </c>
      <c r="N202" s="81"/>
      <c r="O202" s="81"/>
      <c r="P202" s="28"/>
      <c r="Q202" s="125">
        <f t="shared" si="29"/>
        <v>0</v>
      </c>
      <c r="R202"/>
      <c r="T202" s="237">
        <f>T203+T204</f>
        <v>0</v>
      </c>
      <c r="U202" s="118"/>
      <c r="V202" s="118"/>
      <c r="W202" s="149">
        <f>W203+W204</f>
        <v>0</v>
      </c>
      <c r="X202" s="45">
        <f t="shared" ref="X202" si="41">X203+X204</f>
        <v>0</v>
      </c>
      <c r="AC202" s="16"/>
      <c r="AD202" s="206"/>
    </row>
    <row r="203" spans="1:30" ht="24" hidden="1" customHeight="1" x14ac:dyDescent="0.25">
      <c r="A203" s="60"/>
      <c r="B203" s="60"/>
      <c r="C203" s="106"/>
      <c r="D203" s="106"/>
      <c r="E203" s="106"/>
      <c r="F203" s="137"/>
      <c r="G203" s="35"/>
      <c r="I203" s="110">
        <f t="shared" si="27"/>
        <v>0</v>
      </c>
      <c r="J203" s="41"/>
      <c r="K203" s="35"/>
      <c r="L203" s="86"/>
      <c r="M203" s="68"/>
      <c r="N203" s="68"/>
      <c r="O203" s="68"/>
      <c r="P203" s="28"/>
      <c r="Q203" s="125">
        <f t="shared" si="29"/>
        <v>0</v>
      </c>
      <c r="R203"/>
      <c r="S203" s="33"/>
      <c r="T203" s="231"/>
      <c r="U203" s="106"/>
      <c r="V203" s="106"/>
      <c r="W203" s="137"/>
      <c r="X203" s="35"/>
      <c r="AC203" s="16"/>
      <c r="AD203" s="206"/>
    </row>
    <row r="204" spans="1:30" ht="15" hidden="1" customHeight="1" x14ac:dyDescent="0.25">
      <c r="A204" s="22"/>
      <c r="B204" s="5"/>
      <c r="C204" s="106"/>
      <c r="D204" s="106"/>
      <c r="E204" s="106"/>
      <c r="F204" s="139"/>
      <c r="G204" s="35"/>
      <c r="I204" s="110">
        <f t="shared" si="27"/>
        <v>0</v>
      </c>
      <c r="J204" s="35"/>
      <c r="K204" s="35"/>
      <c r="L204" s="68"/>
      <c r="M204" s="68"/>
      <c r="N204" s="68"/>
      <c r="O204" s="68"/>
      <c r="P204" s="28"/>
      <c r="Q204" s="125">
        <f t="shared" si="29"/>
        <v>0</v>
      </c>
      <c r="R204"/>
      <c r="S204" s="33"/>
      <c r="T204" s="231"/>
      <c r="U204" s="106"/>
      <c r="V204" s="106"/>
      <c r="W204" s="139"/>
      <c r="X204" s="35"/>
      <c r="AC204" s="16"/>
      <c r="AD204" s="206"/>
    </row>
    <row r="205" spans="1:30" ht="23.25" hidden="1" customHeight="1" x14ac:dyDescent="0.25">
      <c r="A205" s="255" t="s">
        <v>26</v>
      </c>
      <c r="B205" s="255" t="s">
        <v>8</v>
      </c>
      <c r="C205" s="119">
        <f>C206+C208+C212</f>
        <v>0</v>
      </c>
      <c r="D205" s="119"/>
      <c r="E205" s="119"/>
      <c r="F205" s="150">
        <f t="shared" ref="F205:M205" si="42">F206+F208+F212</f>
        <v>0</v>
      </c>
      <c r="G205" s="57">
        <f t="shared" si="42"/>
        <v>0</v>
      </c>
      <c r="I205" s="110">
        <f t="shared" si="27"/>
        <v>0</v>
      </c>
      <c r="J205" s="57">
        <f t="shared" si="42"/>
        <v>0</v>
      </c>
      <c r="K205" s="57">
        <f t="shared" si="42"/>
        <v>0</v>
      </c>
      <c r="L205" s="57">
        <f t="shared" si="42"/>
        <v>0</v>
      </c>
      <c r="M205" s="57">
        <f t="shared" si="42"/>
        <v>0</v>
      </c>
      <c r="N205" s="57">
        <f t="shared" ref="N205" si="43">N206+N208+N212</f>
        <v>0</v>
      </c>
      <c r="O205" s="57"/>
      <c r="P205" s="28"/>
      <c r="Q205" s="125"/>
      <c r="R205"/>
      <c r="T205" s="238">
        <f>T206+T208+T212</f>
        <v>0</v>
      </c>
      <c r="U205" s="119"/>
      <c r="V205" s="119"/>
      <c r="W205" s="150">
        <f t="shared" ref="W205:X205" si="44">W206+W208+W212</f>
        <v>0</v>
      </c>
      <c r="X205" s="57">
        <f t="shared" si="44"/>
        <v>0</v>
      </c>
      <c r="AC205" s="16"/>
      <c r="AD205" s="206"/>
    </row>
    <row r="206" spans="1:30" ht="15" hidden="1" customHeight="1" x14ac:dyDescent="0.25">
      <c r="A206" s="6">
        <v>5203</v>
      </c>
      <c r="B206" s="7" t="s">
        <v>13</v>
      </c>
      <c r="C206" s="117">
        <f>C207</f>
        <v>0</v>
      </c>
      <c r="D206" s="117"/>
      <c r="E206" s="117"/>
      <c r="F206" s="148">
        <f t="shared" ref="F206:N206" si="45">F207</f>
        <v>0</v>
      </c>
      <c r="G206" s="91">
        <f t="shared" si="45"/>
        <v>0</v>
      </c>
      <c r="I206" s="110">
        <f t="shared" si="27"/>
        <v>0</v>
      </c>
      <c r="J206" s="91">
        <f t="shared" si="45"/>
        <v>0</v>
      </c>
      <c r="K206" s="91">
        <f t="shared" si="45"/>
        <v>0</v>
      </c>
      <c r="L206" s="91">
        <f t="shared" si="45"/>
        <v>0</v>
      </c>
      <c r="M206" s="91">
        <f t="shared" si="45"/>
        <v>0</v>
      </c>
      <c r="N206" s="91">
        <f t="shared" si="45"/>
        <v>0</v>
      </c>
      <c r="O206" s="91"/>
      <c r="P206" s="28"/>
      <c r="Q206" s="125"/>
      <c r="R206"/>
      <c r="T206" s="233">
        <f>T207</f>
        <v>0</v>
      </c>
      <c r="U206" s="117"/>
      <c r="V206" s="117"/>
      <c r="W206" s="148">
        <f t="shared" ref="W206:X206" si="46">W207</f>
        <v>0</v>
      </c>
      <c r="X206" s="91">
        <f t="shared" si="46"/>
        <v>0</v>
      </c>
      <c r="AC206" s="16"/>
      <c r="AD206" s="206"/>
    </row>
    <row r="207" spans="1:30" ht="16.5" hidden="1" customHeight="1" x14ac:dyDescent="0.25">
      <c r="A207" s="60"/>
      <c r="B207" s="60"/>
      <c r="C207" s="106"/>
      <c r="D207" s="106"/>
      <c r="E207" s="106"/>
      <c r="F207" s="137"/>
      <c r="G207" s="41"/>
      <c r="I207" s="110"/>
      <c r="J207" s="41"/>
      <c r="K207" s="41"/>
      <c r="L207" s="78"/>
      <c r="M207" s="68"/>
      <c r="N207" s="78"/>
      <c r="O207" s="68"/>
      <c r="P207" s="50"/>
      <c r="Q207" s="125"/>
      <c r="R207"/>
      <c r="T207" s="231"/>
      <c r="U207" s="106"/>
      <c r="V207" s="106"/>
      <c r="W207" s="137"/>
      <c r="X207" s="41"/>
      <c r="AC207" s="16"/>
      <c r="AD207" s="206"/>
    </row>
    <row r="208" spans="1:30" ht="30" hidden="1" customHeight="1" x14ac:dyDescent="0.25">
      <c r="A208" s="6">
        <v>5206</v>
      </c>
      <c r="B208" s="7" t="s">
        <v>10</v>
      </c>
      <c r="C208" s="117">
        <f>C209+C210</f>
        <v>0</v>
      </c>
      <c r="D208" s="117"/>
      <c r="E208" s="117"/>
      <c r="F208" s="148">
        <f>F209+F210</f>
        <v>0</v>
      </c>
      <c r="G208" s="90"/>
      <c r="H208" s="41"/>
      <c r="I208" s="110">
        <f t="shared" si="27"/>
        <v>0</v>
      </c>
      <c r="J208" s="91">
        <f t="shared" ref="J208:M208" si="47">J209+J210</f>
        <v>0</v>
      </c>
      <c r="K208" s="91">
        <f t="shared" si="47"/>
        <v>0</v>
      </c>
      <c r="L208" s="91">
        <f t="shared" si="47"/>
        <v>0</v>
      </c>
      <c r="M208" s="91">
        <f t="shared" si="47"/>
        <v>0</v>
      </c>
      <c r="N208" s="91">
        <f t="shared" ref="N208" si="48">N209+N210</f>
        <v>0</v>
      </c>
      <c r="O208" s="91"/>
      <c r="P208" s="28"/>
      <c r="Q208" s="125"/>
      <c r="R208"/>
      <c r="T208" s="233">
        <f>T209+T210</f>
        <v>0</v>
      </c>
      <c r="U208" s="117"/>
      <c r="V208" s="117"/>
      <c r="W208" s="148">
        <f>W209+W210</f>
        <v>0</v>
      </c>
      <c r="X208" s="90"/>
      <c r="AC208" s="16"/>
      <c r="AD208" s="206"/>
    </row>
    <row r="209" spans="1:30" ht="27.75" hidden="1" customHeight="1" x14ac:dyDescent="0.25">
      <c r="A209" s="22"/>
      <c r="B209" s="53"/>
      <c r="C209" s="106"/>
      <c r="D209" s="106"/>
      <c r="E209" s="106"/>
      <c r="F209" s="137"/>
      <c r="G209" s="35"/>
      <c r="H209" s="55"/>
      <c r="I209" s="110"/>
      <c r="J209" s="41"/>
      <c r="K209" s="35"/>
      <c r="L209" s="67"/>
      <c r="M209" s="68"/>
      <c r="N209" s="67"/>
      <c r="O209" s="68"/>
      <c r="P209" s="28"/>
      <c r="Q209" s="125"/>
      <c r="R209"/>
      <c r="T209" s="231"/>
      <c r="U209" s="106"/>
      <c r="V209" s="106"/>
      <c r="W209" s="137"/>
      <c r="X209" s="35"/>
      <c r="AC209" s="16"/>
      <c r="AD209" s="206"/>
    </row>
    <row r="210" spans="1:30" ht="27.75" hidden="1" customHeight="1" x14ac:dyDescent="0.25">
      <c r="A210" s="60"/>
      <c r="B210" s="60"/>
      <c r="C210" s="106"/>
      <c r="D210" s="106"/>
      <c r="E210" s="106"/>
      <c r="F210" s="137"/>
      <c r="G210" s="35"/>
      <c r="H210" s="59"/>
      <c r="I210" s="110"/>
      <c r="J210" s="41"/>
      <c r="K210" s="35"/>
      <c r="L210" s="86"/>
      <c r="M210" s="68"/>
      <c r="N210" s="86"/>
      <c r="O210" s="68"/>
      <c r="P210" s="28"/>
      <c r="Q210" s="125"/>
      <c r="R210"/>
      <c r="T210" s="231"/>
      <c r="U210" s="106"/>
      <c r="V210" s="106"/>
      <c r="W210" s="137"/>
      <c r="X210" s="35"/>
      <c r="AC210" s="16"/>
      <c r="AD210" s="206"/>
    </row>
    <row r="211" spans="1:30" ht="42.75" hidden="1" customHeight="1" x14ac:dyDescent="0.25">
      <c r="A211" s="60"/>
      <c r="B211" s="53"/>
      <c r="C211" s="106"/>
      <c r="D211" s="106"/>
      <c r="E211" s="106"/>
      <c r="F211" s="137"/>
      <c r="G211" s="35"/>
      <c r="H211" s="59"/>
      <c r="I211" s="110">
        <f t="shared" si="27"/>
        <v>0</v>
      </c>
      <c r="J211" s="41"/>
      <c r="K211" s="35"/>
      <c r="L211" s="67"/>
      <c r="M211" s="68"/>
      <c r="N211" s="67"/>
      <c r="O211" s="68"/>
      <c r="P211" s="28"/>
      <c r="Q211" s="125">
        <f t="shared" si="29"/>
        <v>0</v>
      </c>
      <c r="R211"/>
      <c r="T211" s="231"/>
      <c r="U211" s="106"/>
      <c r="V211" s="106"/>
      <c r="W211" s="137"/>
      <c r="X211" s="35"/>
      <c r="AC211" s="16"/>
      <c r="AD211" s="206"/>
    </row>
    <row r="212" spans="1:30" ht="20.25" hidden="1" customHeight="1" x14ac:dyDescent="0.25">
      <c r="A212" s="7" t="s">
        <v>35</v>
      </c>
      <c r="B212" s="7" t="s">
        <v>36</v>
      </c>
      <c r="C212" s="114"/>
      <c r="D212" s="114"/>
      <c r="E212" s="114"/>
      <c r="F212" s="146"/>
      <c r="G212" s="90"/>
      <c r="H212" s="41"/>
      <c r="I212" s="110">
        <f t="shared" si="27"/>
        <v>0</v>
      </c>
      <c r="J212" s="91">
        <f t="shared" ref="J212:M212" si="49">J213+J221</f>
        <v>0</v>
      </c>
      <c r="K212" s="91">
        <f t="shared" si="49"/>
        <v>0</v>
      </c>
      <c r="L212" s="91">
        <f t="shared" si="49"/>
        <v>0</v>
      </c>
      <c r="M212" s="91">
        <f t="shared" si="49"/>
        <v>0</v>
      </c>
      <c r="N212" s="91">
        <f t="shared" ref="N212" si="50">N213+N221</f>
        <v>0</v>
      </c>
      <c r="O212" s="91"/>
      <c r="P212" s="28"/>
      <c r="Q212" s="125"/>
      <c r="R212"/>
      <c r="T212" s="239"/>
      <c r="U212" s="114"/>
      <c r="V212" s="114"/>
      <c r="W212" s="146"/>
      <c r="X212" s="90"/>
      <c r="AC212" s="16"/>
      <c r="AD212" s="206"/>
    </row>
    <row r="213" spans="1:30" ht="27.75" hidden="1" customHeight="1" x14ac:dyDescent="0.25">
      <c r="A213" s="22"/>
      <c r="B213" s="53"/>
      <c r="C213" s="106"/>
      <c r="D213" s="106"/>
      <c r="E213" s="106"/>
      <c r="F213" s="137"/>
      <c r="G213" s="51"/>
      <c r="I213" s="110"/>
      <c r="J213" s="41"/>
      <c r="K213" s="51"/>
      <c r="L213" s="67"/>
      <c r="M213" s="82"/>
      <c r="N213" s="67"/>
      <c r="O213" s="82"/>
      <c r="P213" s="28"/>
      <c r="Q213" s="125"/>
      <c r="R213"/>
      <c r="T213" s="231"/>
      <c r="U213" s="106"/>
      <c r="V213" s="106"/>
      <c r="W213" s="137"/>
      <c r="X213" s="51"/>
      <c r="AC213" s="16"/>
      <c r="AD213" s="206"/>
    </row>
    <row r="214" spans="1:30" ht="31.5" hidden="1" customHeight="1" x14ac:dyDescent="0.25">
      <c r="A214" s="3" t="s">
        <v>28</v>
      </c>
      <c r="B214" s="3" t="s">
        <v>29</v>
      </c>
      <c r="C214" s="120">
        <f>C215+C218</f>
        <v>0</v>
      </c>
      <c r="D214" s="120"/>
      <c r="E214" s="120"/>
      <c r="F214" s="151">
        <f>F215+F218</f>
        <v>0</v>
      </c>
      <c r="G214" s="29">
        <f>G218</f>
        <v>0</v>
      </c>
      <c r="I214" s="110">
        <f t="shared" si="27"/>
        <v>0</v>
      </c>
      <c r="J214" s="84"/>
      <c r="K214" s="84"/>
      <c r="L214" s="85"/>
      <c r="M214" s="85"/>
      <c r="N214" s="85"/>
      <c r="O214" s="85"/>
      <c r="P214" s="28"/>
      <c r="Q214" s="125">
        <f t="shared" si="29"/>
        <v>0</v>
      </c>
      <c r="R214"/>
      <c r="T214" s="121">
        <f>T215+T218</f>
        <v>0</v>
      </c>
      <c r="U214" s="120"/>
      <c r="V214" s="120"/>
      <c r="W214" s="151">
        <f>W215+W218</f>
        <v>0</v>
      </c>
      <c r="X214" s="29">
        <f>X218</f>
        <v>0</v>
      </c>
      <c r="AC214" s="16"/>
      <c r="AD214" s="206"/>
    </row>
    <row r="215" spans="1:30" ht="31.5" hidden="1" customHeight="1" x14ac:dyDescent="0.25">
      <c r="A215" s="261" t="s">
        <v>19</v>
      </c>
      <c r="B215" s="261" t="s">
        <v>25</v>
      </c>
      <c r="C215" s="120">
        <f>C216</f>
        <v>0</v>
      </c>
      <c r="D215" s="120"/>
      <c r="E215" s="120"/>
      <c r="F215" s="151">
        <f>F216</f>
        <v>0</v>
      </c>
      <c r="G215" s="29"/>
      <c r="I215" s="110">
        <f t="shared" si="27"/>
        <v>0</v>
      </c>
      <c r="J215" s="84"/>
      <c r="K215" s="84"/>
      <c r="L215" s="85"/>
      <c r="M215" s="85"/>
      <c r="N215" s="85"/>
      <c r="O215" s="85"/>
      <c r="P215" s="28"/>
      <c r="Q215" s="125">
        <f t="shared" si="29"/>
        <v>0</v>
      </c>
      <c r="R215"/>
      <c r="T215" s="121">
        <f>T216</f>
        <v>0</v>
      </c>
      <c r="U215" s="120"/>
      <c r="V215" s="120"/>
      <c r="W215" s="151">
        <f>W216</f>
        <v>0</v>
      </c>
      <c r="X215" s="29"/>
      <c r="AC215" s="16"/>
      <c r="AD215" s="206"/>
    </row>
    <row r="216" spans="1:30" ht="31.5" hidden="1" customHeight="1" x14ac:dyDescent="0.25">
      <c r="A216" s="7" t="s">
        <v>32</v>
      </c>
      <c r="B216" s="7" t="s">
        <v>33</v>
      </c>
      <c r="C216" s="121">
        <f>C217</f>
        <v>0</v>
      </c>
      <c r="D216" s="121"/>
      <c r="E216" s="121"/>
      <c r="F216" s="151">
        <f>F217</f>
        <v>0</v>
      </c>
      <c r="G216" s="46"/>
      <c r="I216" s="110">
        <f t="shared" si="27"/>
        <v>0</v>
      </c>
      <c r="J216" s="84"/>
      <c r="K216" s="84"/>
      <c r="L216" s="85"/>
      <c r="M216" s="85"/>
      <c r="N216" s="85"/>
      <c r="O216" s="85"/>
      <c r="P216" s="28"/>
      <c r="Q216" s="125">
        <f t="shared" si="29"/>
        <v>0</v>
      </c>
      <c r="R216"/>
      <c r="T216" s="121">
        <f>T217</f>
        <v>0</v>
      </c>
      <c r="U216" s="121"/>
      <c r="V216" s="121"/>
      <c r="W216" s="151">
        <f>W217</f>
        <v>0</v>
      </c>
      <c r="X216" s="46"/>
      <c r="AC216" s="16"/>
      <c r="AD216" s="206"/>
    </row>
    <row r="217" spans="1:30" ht="21.75" hidden="1" customHeight="1" x14ac:dyDescent="0.25">
      <c r="A217" s="22"/>
      <c r="B217" s="5"/>
      <c r="C217" s="122"/>
      <c r="D217" s="122"/>
      <c r="E217" s="122"/>
      <c r="F217" s="152"/>
      <c r="G217" s="28"/>
      <c r="I217" s="110">
        <f t="shared" si="27"/>
        <v>0</v>
      </c>
      <c r="J217" s="84"/>
      <c r="K217" s="84"/>
      <c r="L217" s="85"/>
      <c r="M217" s="85"/>
      <c r="N217" s="85"/>
      <c r="O217" s="85"/>
      <c r="P217" s="28"/>
      <c r="Q217" s="125">
        <f t="shared" si="29"/>
        <v>0</v>
      </c>
      <c r="R217"/>
      <c r="T217" s="240"/>
      <c r="U217" s="122"/>
      <c r="V217" s="122"/>
      <c r="W217" s="152"/>
      <c r="X217" s="28"/>
      <c r="AC217" s="16"/>
      <c r="AD217" s="206"/>
    </row>
    <row r="218" spans="1:30" ht="48" hidden="1" customHeight="1" x14ac:dyDescent="0.25">
      <c r="A218" s="261" t="s">
        <v>12</v>
      </c>
      <c r="B218" s="261"/>
      <c r="C218" s="112">
        <f t="shared" ref="C218:G219" si="51">C219</f>
        <v>0</v>
      </c>
      <c r="D218" s="112"/>
      <c r="E218" s="112"/>
      <c r="F218" s="139">
        <f t="shared" si="51"/>
        <v>0</v>
      </c>
      <c r="G218" s="38">
        <f t="shared" si="51"/>
        <v>0</v>
      </c>
      <c r="I218" s="110">
        <f t="shared" si="27"/>
        <v>0</v>
      </c>
      <c r="J218" s="84"/>
      <c r="K218" s="84"/>
      <c r="L218" s="85"/>
      <c r="M218" s="85"/>
      <c r="N218" s="85"/>
      <c r="O218" s="85"/>
      <c r="P218" s="28"/>
      <c r="Q218" s="125">
        <f t="shared" si="29"/>
        <v>0</v>
      </c>
      <c r="R218"/>
      <c r="T218" s="83">
        <f t="shared" ref="T218:X219" si="52">T219</f>
        <v>0</v>
      </c>
      <c r="U218" s="112"/>
      <c r="V218" s="112"/>
      <c r="W218" s="139">
        <f t="shared" si="52"/>
        <v>0</v>
      </c>
      <c r="X218" s="38">
        <f t="shared" si="52"/>
        <v>0</v>
      </c>
      <c r="AC218" s="16"/>
      <c r="AD218" s="206"/>
    </row>
    <row r="219" spans="1:30" ht="31.5" hidden="1" customHeight="1" x14ac:dyDescent="0.25">
      <c r="A219" s="6" t="s">
        <v>30</v>
      </c>
      <c r="B219" s="7" t="s">
        <v>31</v>
      </c>
      <c r="C219" s="106">
        <f t="shared" si="51"/>
        <v>0</v>
      </c>
      <c r="D219" s="106"/>
      <c r="E219" s="106"/>
      <c r="F219" s="137">
        <f t="shared" si="51"/>
        <v>0</v>
      </c>
      <c r="G219" s="41">
        <f t="shared" si="51"/>
        <v>0</v>
      </c>
      <c r="I219" s="110">
        <f t="shared" si="27"/>
        <v>0</v>
      </c>
      <c r="J219" s="84"/>
      <c r="K219" s="84"/>
      <c r="L219" s="85"/>
      <c r="M219" s="85"/>
      <c r="N219" s="85"/>
      <c r="O219" s="85"/>
      <c r="P219" s="28"/>
      <c r="Q219" s="125">
        <f t="shared" si="29"/>
        <v>0</v>
      </c>
      <c r="R219"/>
      <c r="T219" s="231">
        <f t="shared" si="52"/>
        <v>0</v>
      </c>
      <c r="U219" s="106"/>
      <c r="V219" s="106"/>
      <c r="W219" s="137">
        <f t="shared" si="52"/>
        <v>0</v>
      </c>
      <c r="X219" s="41">
        <f t="shared" si="52"/>
        <v>0</v>
      </c>
      <c r="AC219" s="16"/>
      <c r="AD219" s="206"/>
    </row>
    <row r="220" spans="1:30" ht="9" hidden="1" customHeight="1" x14ac:dyDescent="0.25">
      <c r="A220" s="22"/>
      <c r="B220" s="5"/>
      <c r="C220" s="106"/>
      <c r="D220" s="106"/>
      <c r="E220" s="106"/>
      <c r="F220" s="137"/>
      <c r="G220" s="41"/>
      <c r="I220" s="110">
        <f t="shared" si="27"/>
        <v>0</v>
      </c>
      <c r="J220" s="84"/>
      <c r="K220" s="84"/>
      <c r="L220" s="85"/>
      <c r="M220" s="85"/>
      <c r="N220" s="85"/>
      <c r="O220" s="85"/>
      <c r="P220" s="28"/>
      <c r="Q220" s="125">
        <f t="shared" si="29"/>
        <v>0</v>
      </c>
      <c r="R220"/>
      <c r="S220" s="33"/>
      <c r="T220" s="231"/>
      <c r="U220" s="106"/>
      <c r="V220" s="106"/>
      <c r="W220" s="137"/>
      <c r="X220" s="41"/>
      <c r="AC220" s="16"/>
      <c r="AD220" s="206"/>
    </row>
    <row r="221" spans="1:30" ht="30" hidden="1" customHeight="1" x14ac:dyDescent="0.25">
      <c r="A221" s="22"/>
      <c r="B221" s="60"/>
      <c r="C221" s="106"/>
      <c r="D221" s="106"/>
      <c r="E221" s="106"/>
      <c r="F221" s="137"/>
      <c r="G221" s="41"/>
      <c r="I221" s="110"/>
      <c r="J221" s="84"/>
      <c r="K221" s="84"/>
      <c r="L221" s="86"/>
      <c r="M221" s="85"/>
      <c r="N221" s="86"/>
      <c r="O221" s="85"/>
      <c r="P221" s="28"/>
      <c r="Q221" s="125"/>
      <c r="R221"/>
      <c r="S221" s="33"/>
      <c r="T221" s="231"/>
      <c r="U221" s="106"/>
      <c r="V221" s="106"/>
      <c r="W221" s="137"/>
      <c r="X221" s="41"/>
      <c r="AC221" s="16"/>
      <c r="AD221" s="206"/>
    </row>
    <row r="222" spans="1:30" ht="15" hidden="1" customHeight="1" x14ac:dyDescent="0.25">
      <c r="A222" s="3" t="s">
        <v>21</v>
      </c>
      <c r="B222" s="3" t="s">
        <v>22</v>
      </c>
      <c r="C222" s="113">
        <f t="shared" ref="C222:G222" si="53">C223</f>
        <v>0</v>
      </c>
      <c r="D222" s="113"/>
      <c r="E222" s="113"/>
      <c r="F222" s="138">
        <f t="shared" si="53"/>
        <v>0</v>
      </c>
      <c r="G222" s="27">
        <f t="shared" si="53"/>
        <v>0</v>
      </c>
      <c r="I222" s="110">
        <f t="shared" si="27"/>
        <v>0</v>
      </c>
      <c r="J222" s="27">
        <f t="shared" ref="J222:N222" si="54">J223</f>
        <v>0</v>
      </c>
      <c r="K222" s="27">
        <f t="shared" si="54"/>
        <v>0</v>
      </c>
      <c r="L222" s="27">
        <f t="shared" si="54"/>
        <v>0</v>
      </c>
      <c r="M222" s="27">
        <f t="shared" si="54"/>
        <v>0</v>
      </c>
      <c r="N222" s="27">
        <f t="shared" si="54"/>
        <v>0</v>
      </c>
      <c r="O222" s="27"/>
      <c r="P222" s="28"/>
      <c r="Q222" s="125"/>
      <c r="R222"/>
      <c r="T222" s="30">
        <f t="shared" ref="T222:X223" si="55">T223</f>
        <v>0</v>
      </c>
      <c r="U222" s="113"/>
      <c r="V222" s="113"/>
      <c r="W222" s="138">
        <f t="shared" si="55"/>
        <v>0</v>
      </c>
      <c r="X222" s="27">
        <f t="shared" si="55"/>
        <v>0</v>
      </c>
      <c r="AC222" s="16"/>
      <c r="AD222" s="206"/>
    </row>
    <row r="223" spans="1:30" ht="45.75" hidden="1" customHeight="1" x14ac:dyDescent="0.25">
      <c r="A223" s="255" t="s">
        <v>12</v>
      </c>
      <c r="B223" s="255"/>
      <c r="C223" s="112">
        <f t="shared" ref="C223:G223" si="56">C224</f>
        <v>0</v>
      </c>
      <c r="D223" s="112"/>
      <c r="E223" s="112"/>
      <c r="F223" s="139">
        <f t="shared" si="56"/>
        <v>0</v>
      </c>
      <c r="G223" s="38">
        <f t="shared" si="56"/>
        <v>0</v>
      </c>
      <c r="I223" s="110">
        <f t="shared" si="27"/>
        <v>0</v>
      </c>
      <c r="J223" s="38">
        <f>J224</f>
        <v>0</v>
      </c>
      <c r="K223" s="38">
        <f t="shared" ref="K223:N223" si="57">K224</f>
        <v>0</v>
      </c>
      <c r="L223" s="38">
        <f t="shared" si="57"/>
        <v>0</v>
      </c>
      <c r="M223" s="38">
        <f t="shared" si="57"/>
        <v>0</v>
      </c>
      <c r="N223" s="38">
        <f t="shared" si="57"/>
        <v>0</v>
      </c>
      <c r="O223" s="38"/>
      <c r="P223" s="28"/>
      <c r="Q223" s="125"/>
      <c r="R223"/>
      <c r="T223" s="83">
        <f t="shared" si="55"/>
        <v>0</v>
      </c>
      <c r="U223" s="112"/>
      <c r="V223" s="112"/>
      <c r="W223" s="139">
        <f t="shared" si="55"/>
        <v>0</v>
      </c>
      <c r="X223" s="38">
        <f t="shared" si="55"/>
        <v>0</v>
      </c>
      <c r="AC223" s="16"/>
      <c r="AD223" s="206"/>
    </row>
    <row r="224" spans="1:30" ht="15" hidden="1" customHeight="1" x14ac:dyDescent="0.25">
      <c r="A224" s="60"/>
      <c r="B224" s="60"/>
      <c r="C224" s="106"/>
      <c r="D224" s="106"/>
      <c r="E224" s="106"/>
      <c r="F224" s="137"/>
      <c r="G224" s="41"/>
      <c r="I224" s="110"/>
      <c r="J224" s="84"/>
      <c r="K224" s="84"/>
      <c r="L224" s="72"/>
      <c r="M224" s="85"/>
      <c r="N224" s="72"/>
      <c r="O224" s="85"/>
      <c r="P224" s="28"/>
      <c r="Q224" s="125"/>
      <c r="R224"/>
      <c r="T224" s="231"/>
      <c r="U224" s="106"/>
      <c r="V224" s="106"/>
      <c r="W224" s="137"/>
      <c r="X224" s="41"/>
      <c r="AC224" s="16"/>
      <c r="AD224" s="206"/>
    </row>
    <row r="225" spans="1:31" ht="51.75" customHeight="1" x14ac:dyDescent="0.25">
      <c r="A225" s="60"/>
      <c r="B225" s="3" t="s">
        <v>105</v>
      </c>
      <c r="C225" s="178">
        <f>C226+C227+C228+C229</f>
        <v>626562</v>
      </c>
      <c r="D225" s="190">
        <f t="shared" ref="D225:S225" si="58">D226+D227+D228+D229</f>
        <v>342587</v>
      </c>
      <c r="E225" s="178">
        <f t="shared" si="58"/>
        <v>30833</v>
      </c>
      <c r="F225" s="178">
        <f t="shared" si="58"/>
        <v>0</v>
      </c>
      <c r="G225" s="178">
        <f t="shared" si="58"/>
        <v>0</v>
      </c>
      <c r="H225" s="178">
        <f t="shared" si="58"/>
        <v>0</v>
      </c>
      <c r="I225" s="178">
        <f t="shared" si="58"/>
        <v>246429</v>
      </c>
      <c r="J225" s="178">
        <f t="shared" si="58"/>
        <v>0</v>
      </c>
      <c r="K225" s="178">
        <f t="shared" si="58"/>
        <v>0</v>
      </c>
      <c r="L225" s="178">
        <f t="shared" si="58"/>
        <v>242700</v>
      </c>
      <c r="M225" s="178">
        <f t="shared" si="58"/>
        <v>27104</v>
      </c>
      <c r="N225" s="178">
        <f t="shared" si="58"/>
        <v>246429</v>
      </c>
      <c r="O225" s="178">
        <f t="shared" si="58"/>
        <v>30833</v>
      </c>
      <c r="P225" s="178">
        <f t="shared" si="58"/>
        <v>0</v>
      </c>
      <c r="Q225" s="178">
        <f t="shared" si="58"/>
        <v>-341779</v>
      </c>
      <c r="R225" s="190">
        <f t="shared" si="58"/>
        <v>283975</v>
      </c>
      <c r="S225" s="178">
        <f t="shared" si="58"/>
        <v>7521</v>
      </c>
      <c r="T225" s="241">
        <f>T226+T227+T228+T229</f>
        <v>0</v>
      </c>
      <c r="U225" s="178">
        <f t="shared" ref="U225:X225" si="59">U226+U227+U228+U229</f>
        <v>0</v>
      </c>
      <c r="V225" s="178">
        <f t="shared" si="59"/>
        <v>0</v>
      </c>
      <c r="W225" s="178">
        <f t="shared" si="59"/>
        <v>0</v>
      </c>
      <c r="X225" s="178">
        <f t="shared" si="59"/>
        <v>0</v>
      </c>
      <c r="AB225" s="16"/>
      <c r="AC225" s="16"/>
      <c r="AD225" s="206"/>
      <c r="AE225" s="16"/>
    </row>
    <row r="226" spans="1:31" ht="135" customHeight="1" x14ac:dyDescent="0.25">
      <c r="A226" s="155"/>
      <c r="B226" s="103" t="s">
        <v>69</v>
      </c>
      <c r="C226" s="41">
        <f>D226+R226</f>
        <v>588208</v>
      </c>
      <c r="D226" s="41">
        <v>311754</v>
      </c>
      <c r="E226" s="41"/>
      <c r="F226" s="41"/>
      <c r="G226" s="41"/>
      <c r="H226" s="41"/>
      <c r="I226" s="41">
        <f t="shared" ref="I226:I229" si="60">J226+N226</f>
        <v>215596</v>
      </c>
      <c r="J226" s="41"/>
      <c r="K226" s="41"/>
      <c r="L226" s="41">
        <v>215596</v>
      </c>
      <c r="M226" s="41"/>
      <c r="N226" s="41">
        <v>215596</v>
      </c>
      <c r="O226" s="41"/>
      <c r="P226" s="41"/>
      <c r="Q226" s="41">
        <f>I226-C226</f>
        <v>-372612</v>
      </c>
      <c r="R226" s="41">
        <v>276454</v>
      </c>
      <c r="S226" s="41"/>
      <c r="T226" s="231">
        <f>U226+W226</f>
        <v>0</v>
      </c>
      <c r="U226" s="39">
        <v>0</v>
      </c>
      <c r="V226" s="39"/>
      <c r="W226" s="39">
        <v>0</v>
      </c>
      <c r="X226" s="39"/>
      <c r="AB226" s="16"/>
      <c r="AC226" s="16"/>
      <c r="AD226" s="206"/>
    </row>
    <row r="227" spans="1:31" ht="30" x14ac:dyDescent="0.25">
      <c r="A227" s="155"/>
      <c r="B227" s="160" t="s">
        <v>74</v>
      </c>
      <c r="C227" s="41">
        <v>7794</v>
      </c>
      <c r="D227" s="41">
        <v>5133</v>
      </c>
      <c r="E227" s="41">
        <v>5133</v>
      </c>
      <c r="F227" s="41"/>
      <c r="G227" s="41"/>
      <c r="H227" s="41"/>
      <c r="I227" s="41">
        <f t="shared" si="60"/>
        <v>5133</v>
      </c>
      <c r="J227" s="41"/>
      <c r="K227" s="41"/>
      <c r="L227" s="41">
        <v>5133</v>
      </c>
      <c r="M227" s="41">
        <v>5133</v>
      </c>
      <c r="N227" s="41">
        <v>5133</v>
      </c>
      <c r="O227" s="41">
        <v>5133</v>
      </c>
      <c r="P227" s="41">
        <v>0</v>
      </c>
      <c r="Q227" s="41">
        <f t="shared" ref="Q227:Q229" si="61">I227-P227</f>
        <v>5133</v>
      </c>
      <c r="R227" s="41">
        <v>2661</v>
      </c>
      <c r="S227" s="41">
        <v>2661</v>
      </c>
      <c r="T227" s="231">
        <f t="shared" ref="T227:T229" si="62">U227+W227</f>
        <v>0</v>
      </c>
      <c r="U227" s="39">
        <v>0</v>
      </c>
      <c r="V227" s="39">
        <v>0</v>
      </c>
      <c r="W227" s="39">
        <v>0</v>
      </c>
      <c r="X227" s="39">
        <v>0</v>
      </c>
      <c r="AC227" s="16"/>
      <c r="AD227" s="41">
        <v>2661</v>
      </c>
    </row>
    <row r="228" spans="1:31" ht="30" x14ac:dyDescent="0.25">
      <c r="A228" s="155"/>
      <c r="B228" s="160" t="s">
        <v>75</v>
      </c>
      <c r="C228" s="41">
        <v>14349</v>
      </c>
      <c r="D228" s="41">
        <v>9489</v>
      </c>
      <c r="E228" s="41">
        <v>9489</v>
      </c>
      <c r="F228" s="41"/>
      <c r="G228" s="41"/>
      <c r="H228" s="41"/>
      <c r="I228" s="41">
        <f t="shared" si="60"/>
        <v>9489</v>
      </c>
      <c r="J228" s="41"/>
      <c r="K228" s="41"/>
      <c r="L228" s="41">
        <v>5760</v>
      </c>
      <c r="M228" s="41">
        <v>5760</v>
      </c>
      <c r="N228" s="41">
        <v>9489</v>
      </c>
      <c r="O228" s="41">
        <v>9489</v>
      </c>
      <c r="P228" s="41">
        <v>0</v>
      </c>
      <c r="Q228" s="41">
        <f t="shared" si="61"/>
        <v>9489</v>
      </c>
      <c r="R228" s="41">
        <v>4860</v>
      </c>
      <c r="S228" s="41">
        <v>4860</v>
      </c>
      <c r="T228" s="231">
        <f t="shared" si="62"/>
        <v>0</v>
      </c>
      <c r="U228" s="39">
        <v>0</v>
      </c>
      <c r="V228" s="39">
        <v>0</v>
      </c>
      <c r="W228" s="39">
        <v>0</v>
      </c>
      <c r="X228" s="39">
        <v>0</v>
      </c>
      <c r="AC228" s="16"/>
      <c r="AD228" s="41">
        <v>4860</v>
      </c>
    </row>
    <row r="229" spans="1:31" ht="30" x14ac:dyDescent="0.25">
      <c r="A229" s="155"/>
      <c r="B229" s="160" t="s">
        <v>73</v>
      </c>
      <c r="C229" s="41">
        <v>16211</v>
      </c>
      <c r="D229" s="41">
        <v>16211</v>
      </c>
      <c r="E229" s="41">
        <v>16211</v>
      </c>
      <c r="F229" s="41"/>
      <c r="G229" s="41"/>
      <c r="H229" s="41"/>
      <c r="I229" s="41">
        <f t="shared" si="60"/>
        <v>16211</v>
      </c>
      <c r="J229" s="41"/>
      <c r="K229" s="41"/>
      <c r="L229" s="41">
        <v>16211</v>
      </c>
      <c r="M229" s="41">
        <v>16211</v>
      </c>
      <c r="N229" s="41">
        <v>16211</v>
      </c>
      <c r="O229" s="41">
        <v>16211</v>
      </c>
      <c r="P229" s="41">
        <v>0</v>
      </c>
      <c r="Q229" s="41">
        <f t="shared" si="61"/>
        <v>16211</v>
      </c>
      <c r="R229" s="41"/>
      <c r="S229" s="41"/>
      <c r="T229" s="231">
        <f t="shared" si="62"/>
        <v>0</v>
      </c>
      <c r="U229" s="39"/>
      <c r="V229" s="39">
        <v>0</v>
      </c>
      <c r="W229" s="39"/>
      <c r="X229" s="39"/>
      <c r="AB229" s="16"/>
      <c r="AC229" s="16"/>
      <c r="AD229" s="206"/>
    </row>
    <row r="230" spans="1:31" x14ac:dyDescent="0.25">
      <c r="A230" s="170"/>
      <c r="B230" s="170"/>
      <c r="C230" s="171"/>
      <c r="D230" s="171"/>
      <c r="E230" s="171"/>
      <c r="F230" s="172"/>
      <c r="G230" s="171"/>
      <c r="I230" s="173"/>
      <c r="J230" s="154"/>
      <c r="K230" s="154"/>
      <c r="L230" s="174"/>
      <c r="M230" s="175"/>
      <c r="N230" s="174"/>
      <c r="O230" s="175"/>
      <c r="P230" s="176"/>
      <c r="Q230" s="177"/>
      <c r="R230"/>
      <c r="AC230" s="16"/>
      <c r="AD230" s="16"/>
    </row>
    <row r="231" spans="1:31" x14ac:dyDescent="0.25">
      <c r="A231" s="170"/>
      <c r="B231" s="200"/>
      <c r="C231" s="171"/>
      <c r="D231" s="171"/>
      <c r="E231" s="171"/>
      <c r="F231" s="172"/>
      <c r="G231" s="171"/>
      <c r="I231" s="173"/>
      <c r="J231" s="154"/>
      <c r="K231" s="154"/>
      <c r="L231" s="174"/>
      <c r="M231" s="175"/>
      <c r="N231" s="174"/>
      <c r="O231" s="175"/>
      <c r="P231" s="176"/>
      <c r="Q231" s="177"/>
      <c r="R231"/>
    </row>
    <row r="232" spans="1:31" ht="15" customHeight="1" x14ac:dyDescent="0.25">
      <c r="A232" s="170"/>
      <c r="B232" s="259"/>
      <c r="C232" s="259"/>
      <c r="D232" s="259"/>
      <c r="E232" s="259"/>
      <c r="F232" s="259"/>
      <c r="G232" s="259"/>
      <c r="H232" s="259"/>
      <c r="I232" s="173"/>
      <c r="J232" s="154"/>
      <c r="K232" s="154"/>
      <c r="L232" s="174"/>
      <c r="M232" s="175"/>
      <c r="N232" s="174"/>
      <c r="O232" s="175"/>
      <c r="P232" s="176"/>
      <c r="Q232" s="177"/>
      <c r="R232"/>
    </row>
    <row r="233" spans="1:31" ht="26.25" customHeight="1" x14ac:dyDescent="0.25">
      <c r="B233" t="s">
        <v>14</v>
      </c>
      <c r="L233"/>
      <c r="M233"/>
      <c r="N233"/>
      <c r="O233"/>
      <c r="P233"/>
      <c r="Q233" s="16">
        <f>Q153+Q152+Q132+Q104+Q54+Q53+Q52+Q51+Q50+Q25</f>
        <v>80189</v>
      </c>
      <c r="R233"/>
      <c r="S233" s="34"/>
    </row>
    <row r="234" spans="1:31" ht="15" customHeight="1" x14ac:dyDescent="0.25">
      <c r="A234" s="9"/>
      <c r="B234" t="s">
        <v>15</v>
      </c>
      <c r="L234"/>
      <c r="M234"/>
      <c r="N234"/>
      <c r="O234"/>
      <c r="P234"/>
      <c r="Q234"/>
      <c r="R234"/>
    </row>
    <row r="235" spans="1:31" ht="22.5" customHeight="1" x14ac:dyDescent="0.25">
      <c r="A235" s="9"/>
      <c r="B235" t="s">
        <v>17</v>
      </c>
      <c r="L235"/>
      <c r="M235"/>
      <c r="N235"/>
      <c r="O235"/>
      <c r="P235"/>
      <c r="Q235"/>
      <c r="R235"/>
    </row>
    <row r="236" spans="1:31" ht="21" customHeight="1" x14ac:dyDescent="0.25">
      <c r="B236" t="s">
        <v>18</v>
      </c>
      <c r="L236"/>
      <c r="M236"/>
      <c r="N236"/>
      <c r="O236"/>
      <c r="P236"/>
      <c r="Q236"/>
      <c r="R236"/>
    </row>
    <row r="237" spans="1:31" x14ac:dyDescent="0.25">
      <c r="L237"/>
      <c r="M237"/>
      <c r="N237"/>
      <c r="O237"/>
      <c r="P237"/>
      <c r="Q237"/>
      <c r="R237"/>
    </row>
    <row r="238" spans="1:31" x14ac:dyDescent="0.25">
      <c r="L238"/>
      <c r="M238"/>
      <c r="N238"/>
      <c r="O238"/>
      <c r="P238"/>
      <c r="Q238"/>
      <c r="R238"/>
    </row>
    <row r="239" spans="1:31" x14ac:dyDescent="0.25">
      <c r="L239"/>
      <c r="M239"/>
      <c r="N239"/>
      <c r="O239"/>
      <c r="P239"/>
      <c r="Q239"/>
      <c r="R239"/>
    </row>
    <row r="240" spans="1:31" x14ac:dyDescent="0.25">
      <c r="L240"/>
      <c r="M240"/>
      <c r="N240"/>
      <c r="O240"/>
      <c r="P240"/>
      <c r="Q240"/>
      <c r="R240"/>
    </row>
    <row r="241" spans="12:18" x14ac:dyDescent="0.25">
      <c r="L241"/>
      <c r="M241"/>
      <c r="N241"/>
      <c r="O241"/>
      <c r="P241"/>
      <c r="Q241"/>
      <c r="R241"/>
    </row>
    <row r="242" spans="12:18" x14ac:dyDescent="0.25">
      <c r="L242"/>
      <c r="M242"/>
      <c r="N242"/>
      <c r="O242"/>
      <c r="P242"/>
      <c r="Q242"/>
      <c r="R242"/>
    </row>
    <row r="243" spans="12:18" x14ac:dyDescent="0.25">
      <c r="L243"/>
      <c r="M243"/>
      <c r="N243"/>
      <c r="O243"/>
      <c r="P243"/>
      <c r="Q243"/>
      <c r="R243"/>
    </row>
    <row r="244" spans="12:18" x14ac:dyDescent="0.25">
      <c r="L244"/>
      <c r="M244"/>
      <c r="N244"/>
      <c r="O244"/>
      <c r="P244"/>
      <c r="Q244"/>
      <c r="R244"/>
    </row>
    <row r="245" spans="12:18" x14ac:dyDescent="0.25">
      <c r="L245"/>
      <c r="M245"/>
      <c r="N245"/>
      <c r="O245"/>
      <c r="P245"/>
      <c r="Q245"/>
      <c r="R245"/>
    </row>
    <row r="246" spans="12:18" x14ac:dyDescent="0.25">
      <c r="L246"/>
      <c r="M246"/>
      <c r="N246"/>
      <c r="O246"/>
      <c r="P246"/>
      <c r="Q246"/>
      <c r="R246"/>
    </row>
    <row r="247" spans="12:18" x14ac:dyDescent="0.25">
      <c r="L247"/>
      <c r="M247"/>
      <c r="N247"/>
      <c r="O247"/>
      <c r="P247"/>
      <c r="Q247"/>
      <c r="R247"/>
    </row>
    <row r="248" spans="12:18" x14ac:dyDescent="0.25">
      <c r="L248"/>
      <c r="M248"/>
      <c r="N248"/>
      <c r="O248"/>
      <c r="P248"/>
      <c r="Q248"/>
      <c r="R248"/>
    </row>
    <row r="249" spans="12:18" x14ac:dyDescent="0.25">
      <c r="L249"/>
      <c r="M249"/>
      <c r="N249"/>
      <c r="O249"/>
      <c r="P249"/>
      <c r="Q249"/>
      <c r="R249"/>
    </row>
    <row r="250" spans="12:18" x14ac:dyDescent="0.25">
      <c r="L250"/>
      <c r="M250"/>
      <c r="N250"/>
      <c r="O250"/>
      <c r="P250"/>
      <c r="Q250"/>
      <c r="R250"/>
    </row>
    <row r="251" spans="12:18" x14ac:dyDescent="0.25">
      <c r="L251"/>
      <c r="M251"/>
      <c r="N251"/>
      <c r="O251"/>
      <c r="P251"/>
      <c r="Q251"/>
      <c r="R251"/>
    </row>
    <row r="252" spans="12:18" x14ac:dyDescent="0.25">
      <c r="L252"/>
      <c r="M252"/>
      <c r="N252"/>
      <c r="O252"/>
      <c r="P252"/>
      <c r="Q252"/>
      <c r="R252"/>
    </row>
    <row r="253" spans="12:18" x14ac:dyDescent="0.25">
      <c r="L253"/>
      <c r="M253"/>
      <c r="N253"/>
      <c r="O253"/>
      <c r="P253"/>
      <c r="Q253"/>
      <c r="R253"/>
    </row>
    <row r="254" spans="12:18" x14ac:dyDescent="0.25">
      <c r="L254"/>
      <c r="M254"/>
      <c r="N254"/>
      <c r="O254"/>
      <c r="P254"/>
      <c r="Q254"/>
      <c r="R254"/>
    </row>
    <row r="255" spans="12:18" x14ac:dyDescent="0.25">
      <c r="L255"/>
      <c r="M255"/>
      <c r="N255"/>
      <c r="O255"/>
      <c r="P255"/>
      <c r="Q255"/>
      <c r="R255"/>
    </row>
    <row r="256" spans="12:18" x14ac:dyDescent="0.25">
      <c r="L256"/>
      <c r="M256"/>
      <c r="N256"/>
      <c r="O256"/>
      <c r="P256"/>
      <c r="Q256"/>
      <c r="R256"/>
    </row>
    <row r="257" spans="12:18" x14ac:dyDescent="0.25">
      <c r="L257"/>
      <c r="M257"/>
      <c r="N257"/>
      <c r="O257"/>
      <c r="P257"/>
      <c r="Q257"/>
      <c r="R257"/>
    </row>
    <row r="258" spans="12:18" x14ac:dyDescent="0.25">
      <c r="L258"/>
      <c r="M258"/>
      <c r="N258"/>
      <c r="O258"/>
      <c r="P258"/>
      <c r="Q258"/>
      <c r="R258"/>
    </row>
    <row r="259" spans="12:18" x14ac:dyDescent="0.25">
      <c r="L259"/>
      <c r="M259"/>
      <c r="N259"/>
      <c r="O259"/>
      <c r="P259"/>
      <c r="Q259"/>
      <c r="R259"/>
    </row>
    <row r="260" spans="12:18" x14ac:dyDescent="0.25">
      <c r="L260"/>
      <c r="M260"/>
      <c r="N260"/>
      <c r="O260"/>
      <c r="P260"/>
      <c r="Q260"/>
      <c r="R260"/>
    </row>
    <row r="261" spans="12:18" x14ac:dyDescent="0.25">
      <c r="L261"/>
      <c r="M261"/>
      <c r="N261"/>
      <c r="O261"/>
      <c r="P261"/>
      <c r="Q261"/>
      <c r="R261"/>
    </row>
    <row r="262" spans="12:18" x14ac:dyDescent="0.25">
      <c r="L262"/>
      <c r="M262"/>
      <c r="N262"/>
      <c r="O262"/>
      <c r="P262"/>
      <c r="Q262"/>
      <c r="R262"/>
    </row>
    <row r="263" spans="12:18" x14ac:dyDescent="0.25">
      <c r="L263"/>
      <c r="M263"/>
      <c r="N263"/>
      <c r="O263"/>
      <c r="P263"/>
      <c r="Q263"/>
      <c r="R263"/>
    </row>
    <row r="264" spans="12:18" x14ac:dyDescent="0.25">
      <c r="L264"/>
      <c r="M264"/>
      <c r="N264"/>
      <c r="O264"/>
      <c r="P264"/>
      <c r="Q264"/>
      <c r="R264"/>
    </row>
    <row r="265" spans="12:18" x14ac:dyDescent="0.25">
      <c r="L265"/>
      <c r="M265"/>
      <c r="N265"/>
      <c r="O265"/>
      <c r="P265"/>
      <c r="Q265"/>
      <c r="R265"/>
    </row>
    <row r="266" spans="12:18" x14ac:dyDescent="0.25">
      <c r="L266"/>
      <c r="M266"/>
      <c r="N266"/>
      <c r="O266"/>
      <c r="P266"/>
      <c r="Q266"/>
      <c r="R266"/>
    </row>
    <row r="267" spans="12:18" x14ac:dyDescent="0.25">
      <c r="L267"/>
      <c r="M267"/>
      <c r="N267"/>
      <c r="O267"/>
      <c r="P267"/>
      <c r="Q267"/>
      <c r="R267"/>
    </row>
    <row r="268" spans="12:18" x14ac:dyDescent="0.25">
      <c r="L268"/>
      <c r="M268"/>
      <c r="N268"/>
      <c r="O268"/>
      <c r="P268"/>
      <c r="Q268"/>
      <c r="R268"/>
    </row>
    <row r="269" spans="12:18" x14ac:dyDescent="0.25">
      <c r="L269"/>
      <c r="M269"/>
      <c r="N269"/>
      <c r="O269"/>
      <c r="P269"/>
      <c r="Q269"/>
      <c r="R269"/>
    </row>
    <row r="270" spans="12:18" x14ac:dyDescent="0.25">
      <c r="L270"/>
      <c r="M270"/>
      <c r="N270"/>
      <c r="O270"/>
      <c r="P270"/>
      <c r="Q270"/>
      <c r="R270"/>
    </row>
    <row r="271" spans="12:18" x14ac:dyDescent="0.25">
      <c r="L271"/>
      <c r="M271"/>
      <c r="N271"/>
      <c r="O271"/>
      <c r="P271"/>
      <c r="Q271"/>
      <c r="R271"/>
    </row>
    <row r="272" spans="12:18" x14ac:dyDescent="0.25">
      <c r="L272"/>
      <c r="M272"/>
      <c r="N272"/>
      <c r="O272"/>
      <c r="P272"/>
      <c r="Q272"/>
      <c r="R272"/>
    </row>
    <row r="273" spans="2:18" x14ac:dyDescent="0.25">
      <c r="L273"/>
      <c r="M273"/>
      <c r="N273"/>
      <c r="O273"/>
      <c r="P273"/>
      <c r="Q273"/>
      <c r="R273"/>
    </row>
    <row r="274" spans="2:18" x14ac:dyDescent="0.25">
      <c r="L274"/>
      <c r="M274"/>
      <c r="N274"/>
      <c r="O274"/>
      <c r="P274"/>
      <c r="Q274"/>
      <c r="R274"/>
    </row>
    <row r="275" spans="2:18" x14ac:dyDescent="0.25">
      <c r="B275" s="8"/>
      <c r="L275"/>
      <c r="M275"/>
      <c r="N275"/>
      <c r="O275"/>
      <c r="P275"/>
      <c r="Q275"/>
      <c r="R275"/>
    </row>
    <row r="276" spans="2:18" x14ac:dyDescent="0.25">
      <c r="B276" s="10"/>
      <c r="L276"/>
      <c r="M276"/>
      <c r="N276"/>
      <c r="O276"/>
      <c r="P276"/>
      <c r="Q276"/>
      <c r="R276"/>
    </row>
    <row r="277" spans="2:18" x14ac:dyDescent="0.25">
      <c r="B277" s="10"/>
      <c r="L277"/>
      <c r="M277"/>
      <c r="N277"/>
      <c r="O277"/>
      <c r="P277"/>
      <c r="Q277"/>
      <c r="R277"/>
    </row>
    <row r="278" spans="2:18" x14ac:dyDescent="0.25">
      <c r="B278" s="11"/>
      <c r="L278"/>
      <c r="M278"/>
      <c r="N278"/>
      <c r="O278"/>
      <c r="P278"/>
      <c r="Q278"/>
      <c r="R278"/>
    </row>
    <row r="279" spans="2:18" x14ac:dyDescent="0.25">
      <c r="B279" s="10"/>
      <c r="P279"/>
      <c r="Q279"/>
      <c r="R279"/>
    </row>
    <row r="280" spans="2:18" x14ac:dyDescent="0.25">
      <c r="P280"/>
      <c r="Q280"/>
      <c r="R280"/>
    </row>
    <row r="281" spans="2:18" x14ac:dyDescent="0.25">
      <c r="P281"/>
      <c r="Q281"/>
      <c r="R281"/>
    </row>
    <row r="282" spans="2:18" x14ac:dyDescent="0.25">
      <c r="P282"/>
      <c r="Q282"/>
      <c r="R282"/>
    </row>
    <row r="283" spans="2:18" x14ac:dyDescent="0.25">
      <c r="P283"/>
      <c r="Q283"/>
      <c r="R283"/>
    </row>
    <row r="284" spans="2:18" x14ac:dyDescent="0.25">
      <c r="P284"/>
      <c r="Q284"/>
      <c r="R284"/>
    </row>
    <row r="285" spans="2:18" x14ac:dyDescent="0.25">
      <c r="P285"/>
      <c r="Q285"/>
      <c r="R285"/>
    </row>
    <row r="286" spans="2:18" x14ac:dyDescent="0.25">
      <c r="P286"/>
      <c r="Q286"/>
      <c r="R286"/>
    </row>
    <row r="287" spans="2:18" x14ac:dyDescent="0.25">
      <c r="P287"/>
      <c r="Q287"/>
      <c r="R287"/>
    </row>
    <row r="288" spans="2:18" x14ac:dyDescent="0.25">
      <c r="P288"/>
      <c r="Q288"/>
      <c r="R288"/>
    </row>
    <row r="289" spans="16:18" x14ac:dyDescent="0.25">
      <c r="P289"/>
      <c r="Q289"/>
      <c r="R289"/>
    </row>
    <row r="290" spans="16:18" x14ac:dyDescent="0.25">
      <c r="P290"/>
      <c r="Q290"/>
      <c r="R290"/>
    </row>
    <row r="291" spans="16:18" x14ac:dyDescent="0.25">
      <c r="P291"/>
      <c r="Q291"/>
      <c r="R291"/>
    </row>
    <row r="292" spans="16:18" x14ac:dyDescent="0.25">
      <c r="P292"/>
      <c r="Q292"/>
      <c r="R292"/>
    </row>
    <row r="293" spans="16:18" x14ac:dyDescent="0.25">
      <c r="P293"/>
      <c r="Q293"/>
      <c r="R293"/>
    </row>
    <row r="294" spans="16:18" x14ac:dyDescent="0.25">
      <c r="P294"/>
      <c r="Q294"/>
      <c r="R294"/>
    </row>
    <row r="295" spans="16:18" x14ac:dyDescent="0.25">
      <c r="P295"/>
      <c r="Q295"/>
      <c r="R295"/>
    </row>
    <row r="296" spans="16:18" x14ac:dyDescent="0.25">
      <c r="P296"/>
      <c r="Q296"/>
      <c r="R296"/>
    </row>
    <row r="297" spans="16:18" x14ac:dyDescent="0.25">
      <c r="P297"/>
      <c r="Q297"/>
      <c r="R297"/>
    </row>
    <row r="298" spans="16:18" x14ac:dyDescent="0.25">
      <c r="P298"/>
      <c r="Q298"/>
      <c r="R298"/>
    </row>
    <row r="299" spans="16:18" x14ac:dyDescent="0.25">
      <c r="P299"/>
      <c r="Q299"/>
      <c r="R299"/>
    </row>
    <row r="300" spans="16:18" x14ac:dyDescent="0.25">
      <c r="P300"/>
      <c r="Q300"/>
      <c r="R300"/>
    </row>
    <row r="301" spans="16:18" x14ac:dyDescent="0.25">
      <c r="P301"/>
      <c r="Q301"/>
      <c r="R301"/>
    </row>
    <row r="302" spans="16:18" x14ac:dyDescent="0.25">
      <c r="P302"/>
      <c r="Q302"/>
      <c r="R302"/>
    </row>
  </sheetData>
  <mergeCells count="36">
    <mergeCell ref="B232:H232"/>
    <mergeCell ref="T5:T6"/>
    <mergeCell ref="U5:V5"/>
    <mergeCell ref="W5:X5"/>
    <mergeCell ref="A223:B223"/>
    <mergeCell ref="A168:B168"/>
    <mergeCell ref="A165:B165"/>
    <mergeCell ref="A205:B205"/>
    <mergeCell ref="A218:B218"/>
    <mergeCell ref="A215:B215"/>
    <mergeCell ref="A195:B195"/>
    <mergeCell ref="A149:B149"/>
    <mergeCell ref="A171:B171"/>
    <mergeCell ref="A10:B10"/>
    <mergeCell ref="A113:B113"/>
    <mergeCell ref="A150:B150"/>
    <mergeCell ref="A147:B147"/>
    <mergeCell ref="A146:B146"/>
    <mergeCell ref="A3:G3"/>
    <mergeCell ref="F5:G5"/>
    <mergeCell ref="A8:B8"/>
    <mergeCell ref="A5:A6"/>
    <mergeCell ref="B5:B6"/>
    <mergeCell ref="C5:C6"/>
    <mergeCell ref="A105:B105"/>
    <mergeCell ref="A106:B106"/>
    <mergeCell ref="A112:B112"/>
    <mergeCell ref="A108:B108"/>
    <mergeCell ref="A109:B109"/>
    <mergeCell ref="R5:S5"/>
    <mergeCell ref="J5:O5"/>
    <mergeCell ref="A102:B102"/>
    <mergeCell ref="A103:B103"/>
    <mergeCell ref="I5:I6"/>
    <mergeCell ref="A9:B9"/>
    <mergeCell ref="D5:E5"/>
  </mergeCells>
  <pageMargins left="0.70866141732283472" right="0" top="0" bottom="0.74803149606299213" header="0.31496062992125984" footer="0.31496062992125984"/>
  <pageSetup paperSize="8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</dc:creator>
  <cp:lastModifiedBy>UnK</cp:lastModifiedBy>
  <cp:lastPrinted>2025-10-14T05:17:30Z</cp:lastPrinted>
  <dcterms:created xsi:type="dcterms:W3CDTF">2022-03-16T11:55:41Z</dcterms:created>
  <dcterms:modified xsi:type="dcterms:W3CDTF">2025-10-23T10:19:28Z</dcterms:modified>
</cp:coreProperties>
</file>