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K\Desktop\"/>
    </mc:Choice>
  </mc:AlternateContent>
  <bookViews>
    <workbookView xWindow="0" yWindow="0" windowWidth="28800" windowHeight="11745"/>
  </bookViews>
  <sheets>
    <sheet name="Общо" sheetId="1" r:id="rId1"/>
  </sheets>
  <definedNames>
    <definedName name="_xlnm.Print_Area" localSheetId="0">Общо!$A$2:$X$184</definedName>
    <definedName name="_xlnm.Print_Titles" localSheetId="0">Общо!$A:$W,Общо!$9:$9</definedName>
  </definedNames>
  <calcPr calcId="162913"/>
</workbook>
</file>

<file path=xl/calcChain.xml><?xml version="1.0" encoding="utf-8"?>
<calcChain xmlns="http://schemas.openxmlformats.org/spreadsheetml/2006/main">
  <c r="W77" i="1" l="1"/>
  <c r="V77" i="1"/>
  <c r="T77" i="1"/>
  <c r="S77" i="1"/>
  <c r="R77" i="1"/>
  <c r="Q77" i="1"/>
  <c r="P77" i="1"/>
  <c r="O77" i="1"/>
  <c r="N77" i="1"/>
  <c r="L77" i="1"/>
  <c r="K77" i="1"/>
  <c r="J77" i="1"/>
  <c r="I77" i="1"/>
  <c r="G77" i="1"/>
  <c r="F77" i="1"/>
  <c r="E77" i="1"/>
  <c r="D77" i="1"/>
  <c r="G14" i="1" l="1"/>
  <c r="G13" i="1" s="1"/>
  <c r="G22" i="1"/>
  <c r="G23" i="1"/>
  <c r="G61" i="1"/>
  <c r="G69" i="1"/>
  <c r="G72" i="1"/>
  <c r="G76" i="1"/>
  <c r="G67" i="1" s="1"/>
  <c r="G87" i="1"/>
  <c r="G89" i="1"/>
  <c r="G94" i="1"/>
  <c r="G98" i="1"/>
  <c r="G99" i="1"/>
  <c r="G102" i="1"/>
  <c r="G111" i="1"/>
  <c r="G116" i="1"/>
  <c r="G120" i="1"/>
  <c r="D120" i="1"/>
  <c r="F120" i="1"/>
  <c r="J120" i="1"/>
  <c r="W120" i="1"/>
  <c r="V120" i="1"/>
  <c r="T120" i="1"/>
  <c r="S120" i="1"/>
  <c r="K120" i="1"/>
  <c r="L120" i="1"/>
  <c r="P120" i="1"/>
  <c r="Q120" i="1"/>
  <c r="G162" i="1" l="1"/>
  <c r="G158" i="1"/>
  <c r="G157" i="1"/>
  <c r="G153" i="1"/>
  <c r="G152" i="1" s="1"/>
  <c r="G151" i="1" s="1"/>
  <c r="G150" i="1"/>
  <c r="G148" i="1"/>
  <c r="G147" i="1"/>
  <c r="G146" i="1"/>
  <c r="G145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28" i="1"/>
  <c r="G125" i="1"/>
  <c r="G124" i="1"/>
  <c r="G123" i="1"/>
  <c r="G122" i="1"/>
  <c r="G121" i="1"/>
  <c r="G118" i="1"/>
  <c r="G117" i="1"/>
  <c r="G115" i="1"/>
  <c r="G114" i="1"/>
  <c r="G113" i="1"/>
  <c r="G112" i="1"/>
  <c r="G110" i="1"/>
  <c r="G109" i="1"/>
  <c r="G108" i="1"/>
  <c r="G106" i="1"/>
  <c r="G105" i="1"/>
  <c r="G104" i="1"/>
  <c r="G103" i="1"/>
  <c r="G100" i="1"/>
  <c r="G97" i="1"/>
  <c r="G96" i="1"/>
  <c r="G95" i="1"/>
  <c r="G93" i="1"/>
  <c r="G92" i="1"/>
  <c r="G91" i="1"/>
  <c r="G90" i="1"/>
  <c r="G88" i="1"/>
  <c r="G86" i="1"/>
  <c r="G85" i="1"/>
  <c r="G84" i="1"/>
  <c r="G83" i="1"/>
  <c r="G82" i="1"/>
  <c r="G81" i="1"/>
  <c r="G80" i="1"/>
  <c r="G79" i="1"/>
  <c r="G75" i="1"/>
  <c r="G73" i="1"/>
  <c r="G70" i="1"/>
  <c r="G66" i="1"/>
  <c r="G65" i="1"/>
  <c r="G64" i="1"/>
  <c r="G63" i="1" s="1"/>
  <c r="G62" i="1"/>
  <c r="G60" i="1"/>
  <c r="G59" i="1"/>
  <c r="G58" i="1"/>
  <c r="G57" i="1"/>
  <c r="G56" i="1"/>
  <c r="G55" i="1"/>
  <c r="G52" i="1"/>
  <c r="G51" i="1"/>
  <c r="G48" i="1"/>
  <c r="G47" i="1"/>
  <c r="G45" i="1"/>
  <c r="G44" i="1"/>
  <c r="G43" i="1"/>
  <c r="G42" i="1" s="1"/>
  <c r="G41" i="1" s="1"/>
  <c r="G40" i="1"/>
  <c r="G39" i="1"/>
  <c r="G38" i="1"/>
  <c r="G37" i="1"/>
  <c r="G36" i="1" s="1"/>
  <c r="G35" i="1"/>
  <c r="G34" i="1"/>
  <c r="G33" i="1"/>
  <c r="G32" i="1"/>
  <c r="G31" i="1"/>
  <c r="G30" i="1"/>
  <c r="G29" i="1"/>
  <c r="G28" i="1"/>
  <c r="G27" i="1"/>
  <c r="G24" i="1"/>
  <c r="G21" i="1"/>
  <c r="G20" i="1"/>
  <c r="G19" i="1"/>
  <c r="G18" i="1"/>
  <c r="G17" i="1" s="1"/>
  <c r="G16" i="1" s="1"/>
  <c r="G15" i="1"/>
  <c r="G161" i="1"/>
  <c r="E161" i="1"/>
  <c r="D161" i="1"/>
  <c r="G160" i="1"/>
  <c r="E160" i="1"/>
  <c r="D160" i="1"/>
  <c r="G159" i="1"/>
  <c r="E159" i="1"/>
  <c r="D159" i="1"/>
  <c r="E156" i="1"/>
  <c r="D156" i="1"/>
  <c r="D152" i="1"/>
  <c r="D151" i="1" s="1"/>
  <c r="G149" i="1"/>
  <c r="E149" i="1"/>
  <c r="D149" i="1"/>
  <c r="G144" i="1"/>
  <c r="E144" i="1"/>
  <c r="D144" i="1"/>
  <c r="F87" i="1"/>
  <c r="D74" i="1"/>
  <c r="F162" i="1"/>
  <c r="F161" i="1" s="1"/>
  <c r="F160" i="1" s="1"/>
  <c r="F159" i="1" s="1"/>
  <c r="F158" i="1"/>
  <c r="F157" i="1"/>
  <c r="F156" i="1" s="1"/>
  <c r="F153" i="1"/>
  <c r="F152" i="1" s="1"/>
  <c r="F151" i="1" s="1"/>
  <c r="F150" i="1"/>
  <c r="F149" i="1" s="1"/>
  <c r="F148" i="1"/>
  <c r="F147" i="1"/>
  <c r="F146" i="1"/>
  <c r="F145" i="1"/>
  <c r="F144" i="1" s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 s="1"/>
  <c r="F129" i="1" s="1"/>
  <c r="F131" i="1"/>
  <c r="F128" i="1"/>
  <c r="F125" i="1"/>
  <c r="F124" i="1"/>
  <c r="F123" i="1"/>
  <c r="F122" i="1"/>
  <c r="F121" i="1"/>
  <c r="F118" i="1"/>
  <c r="F116" i="1" s="1"/>
  <c r="F117" i="1"/>
  <c r="F115" i="1"/>
  <c r="F114" i="1"/>
  <c r="F113" i="1"/>
  <c r="F112" i="1"/>
  <c r="F110" i="1"/>
  <c r="F109" i="1"/>
  <c r="F108" i="1"/>
  <c r="F107" i="1" s="1"/>
  <c r="F106" i="1"/>
  <c r="F105" i="1"/>
  <c r="F104" i="1"/>
  <c r="F103" i="1"/>
  <c r="F102" i="1" s="1"/>
  <c r="F100" i="1"/>
  <c r="F99" i="1" s="1"/>
  <c r="F98" i="1" s="1"/>
  <c r="F97" i="1"/>
  <c r="F96" i="1"/>
  <c r="F95" i="1"/>
  <c r="F94" i="1" s="1"/>
  <c r="F93" i="1"/>
  <c r="F92" i="1"/>
  <c r="F91" i="1"/>
  <c r="F90" i="1"/>
  <c r="F89" i="1" s="1"/>
  <c r="F88" i="1"/>
  <c r="F86" i="1"/>
  <c r="F85" i="1"/>
  <c r="F84" i="1"/>
  <c r="F83" i="1"/>
  <c r="F82" i="1"/>
  <c r="F81" i="1"/>
  <c r="F80" i="1"/>
  <c r="F79" i="1"/>
  <c r="F75" i="1"/>
  <c r="F74" i="1" s="1"/>
  <c r="F73" i="1"/>
  <c r="F72" i="1" s="1"/>
  <c r="F71" i="1" s="1"/>
  <c r="F70" i="1"/>
  <c r="F69" i="1" s="1"/>
  <c r="F68" i="1" s="1"/>
  <c r="F66" i="1"/>
  <c r="F65" i="1"/>
  <c r="F63" i="1" s="1"/>
  <c r="F64" i="1"/>
  <c r="F62" i="1"/>
  <c r="F61" i="1" s="1"/>
  <c r="F60" i="1"/>
  <c r="F59" i="1"/>
  <c r="F58" i="1"/>
  <c r="F57" i="1"/>
  <c r="F56" i="1"/>
  <c r="F55" i="1"/>
  <c r="F53" i="1" s="1"/>
  <c r="F52" i="1"/>
  <c r="F51" i="1"/>
  <c r="F50" i="1" s="1"/>
  <c r="F48" i="1"/>
  <c r="F47" i="1"/>
  <c r="F46" i="1" s="1"/>
  <c r="F45" i="1"/>
  <c r="F44" i="1"/>
  <c r="F43" i="1"/>
  <c r="F40" i="1"/>
  <c r="F39" i="1"/>
  <c r="F38" i="1"/>
  <c r="F36" i="1" s="1"/>
  <c r="F37" i="1"/>
  <c r="F35" i="1"/>
  <c r="F34" i="1"/>
  <c r="F33" i="1"/>
  <c r="F32" i="1"/>
  <c r="F31" i="1"/>
  <c r="F30" i="1"/>
  <c r="F29" i="1"/>
  <c r="F28" i="1"/>
  <c r="F27" i="1"/>
  <c r="F26" i="1" s="1"/>
  <c r="F24" i="1"/>
  <c r="F23" i="1" s="1"/>
  <c r="F22" i="1" s="1"/>
  <c r="F21" i="1"/>
  <c r="F20" i="1"/>
  <c r="F19" i="1"/>
  <c r="F18" i="1"/>
  <c r="F15" i="1"/>
  <c r="G26" i="1" l="1"/>
  <c r="G25" i="1" s="1"/>
  <c r="G50" i="1"/>
  <c r="G49" i="1" s="1"/>
  <c r="G12" i="1" s="1"/>
  <c r="G11" i="1" s="1"/>
  <c r="G53" i="1"/>
  <c r="F111" i="1"/>
  <c r="F101" i="1" s="1"/>
  <c r="G156" i="1"/>
  <c r="F49" i="1"/>
  <c r="F17" i="1"/>
  <c r="F16" i="1" s="1"/>
  <c r="F42" i="1"/>
  <c r="F41" i="1" s="1"/>
  <c r="F119" i="1"/>
  <c r="F76" i="1"/>
  <c r="F25" i="1"/>
  <c r="W130" i="1"/>
  <c r="V130" i="1"/>
  <c r="T130" i="1"/>
  <c r="S130" i="1"/>
  <c r="K130" i="1"/>
  <c r="I130" i="1"/>
  <c r="Q130" i="1"/>
  <c r="L130" i="1"/>
  <c r="J130" i="1"/>
  <c r="D130" i="1"/>
  <c r="D129" i="1" s="1"/>
  <c r="D127" i="1"/>
  <c r="D116" i="1"/>
  <c r="D111" i="1"/>
  <c r="D107" i="1"/>
  <c r="D102" i="1"/>
  <c r="D99" i="1"/>
  <c r="D98" i="1" s="1"/>
  <c r="D94" i="1"/>
  <c r="D89" i="1"/>
  <c r="D87" i="1"/>
  <c r="U71" i="1"/>
  <c r="D72" i="1"/>
  <c r="D71" i="1" s="1"/>
  <c r="D69" i="1"/>
  <c r="D68" i="1" s="1"/>
  <c r="D63" i="1"/>
  <c r="D61" i="1"/>
  <c r="D53" i="1"/>
  <c r="D50" i="1"/>
  <c r="D46" i="1"/>
  <c r="D42" i="1"/>
  <c r="D36" i="1"/>
  <c r="D26" i="1"/>
  <c r="D23" i="1"/>
  <c r="D22" i="1" s="1"/>
  <c r="D17" i="1"/>
  <c r="D16" i="1" s="1"/>
  <c r="D14" i="1"/>
  <c r="D13" i="1" s="1"/>
  <c r="P130" i="1"/>
  <c r="F12" i="1" l="1"/>
  <c r="F67" i="1"/>
  <c r="D25" i="1"/>
  <c r="D41" i="1"/>
  <c r="D119" i="1"/>
  <c r="D101" i="1"/>
  <c r="D76" i="1"/>
  <c r="D49" i="1"/>
  <c r="F11" i="1" l="1"/>
  <c r="D12" i="1"/>
  <c r="D67" i="1"/>
  <c r="D11" i="1" l="1"/>
  <c r="W102" i="1"/>
  <c r="V102" i="1"/>
  <c r="T102" i="1"/>
  <c r="S102" i="1"/>
  <c r="Q102" i="1"/>
  <c r="P102" i="1"/>
  <c r="O102" i="1"/>
  <c r="N102" i="1"/>
  <c r="Q46" i="1"/>
  <c r="P46" i="1"/>
  <c r="P42" i="1"/>
  <c r="J102" i="1"/>
  <c r="I102" i="1"/>
  <c r="Q69" i="1"/>
  <c r="Q68" i="1" s="1"/>
  <c r="P69" i="1"/>
  <c r="P68" i="1" s="1"/>
  <c r="Q14" i="1"/>
  <c r="Q13" i="1" s="1"/>
  <c r="P14" i="1"/>
  <c r="P13" i="1" s="1"/>
  <c r="P41" i="1" l="1"/>
  <c r="L102" i="1"/>
  <c r="Q63" i="1"/>
  <c r="P63" i="1"/>
  <c r="O63" i="1"/>
  <c r="N63" i="1"/>
  <c r="Q61" i="1"/>
  <c r="P61" i="1"/>
  <c r="O61" i="1"/>
  <c r="N61" i="1"/>
  <c r="Q53" i="1"/>
  <c r="P53" i="1"/>
  <c r="O53" i="1"/>
  <c r="N53" i="1"/>
  <c r="Q50" i="1"/>
  <c r="Q49" i="1" s="1"/>
  <c r="P50" i="1"/>
  <c r="P49" i="1" s="1"/>
  <c r="O50" i="1"/>
  <c r="O49" i="1" s="1"/>
  <c r="N50" i="1"/>
  <c r="N49" i="1" s="1"/>
  <c r="Q36" i="1"/>
  <c r="P36" i="1"/>
  <c r="O36" i="1"/>
  <c r="N36" i="1"/>
  <c r="Q26" i="1"/>
  <c r="P26" i="1"/>
  <c r="Q25" i="1"/>
  <c r="P25" i="1"/>
  <c r="O25" i="1"/>
  <c r="N25" i="1"/>
  <c r="Q23" i="1"/>
  <c r="P23" i="1"/>
  <c r="O23" i="1"/>
  <c r="N23" i="1"/>
  <c r="Q22" i="1"/>
  <c r="P22" i="1"/>
  <c r="O22" i="1"/>
  <c r="N22" i="1"/>
  <c r="Q17" i="1"/>
  <c r="Q16" i="1" s="1"/>
  <c r="P17" i="1"/>
  <c r="P16" i="1" s="1"/>
  <c r="O17" i="1"/>
  <c r="N17" i="1"/>
  <c r="O16" i="1"/>
  <c r="N16" i="1"/>
  <c r="O69" i="1"/>
  <c r="N69" i="1"/>
  <c r="O68" i="1"/>
  <c r="N68" i="1"/>
  <c r="Q94" i="1"/>
  <c r="P94" i="1"/>
  <c r="O94" i="1"/>
  <c r="N94" i="1"/>
  <c r="W156" i="1"/>
  <c r="V156" i="1"/>
  <c r="W155" i="1"/>
  <c r="V155" i="1"/>
  <c r="W154" i="1"/>
  <c r="V154" i="1"/>
  <c r="Q156" i="1"/>
  <c r="P156" i="1"/>
  <c r="Q155" i="1"/>
  <c r="P155" i="1"/>
  <c r="Q154" i="1"/>
  <c r="P154" i="1"/>
  <c r="O156" i="1"/>
  <c r="N156" i="1"/>
  <c r="O155" i="1"/>
  <c r="N155" i="1"/>
  <c r="O154" i="1"/>
  <c r="N154" i="1"/>
  <c r="Q152" i="1"/>
  <c r="P152" i="1"/>
  <c r="O152" i="1"/>
  <c r="N152" i="1"/>
  <c r="Q151" i="1"/>
  <c r="P151" i="1"/>
  <c r="O151" i="1"/>
  <c r="N151" i="1"/>
  <c r="Q149" i="1"/>
  <c r="P149" i="1"/>
  <c r="O149" i="1"/>
  <c r="N149" i="1"/>
  <c r="Q144" i="1"/>
  <c r="Q129" i="1" s="1"/>
  <c r="P144" i="1"/>
  <c r="P129" i="1" s="1"/>
  <c r="O144" i="1"/>
  <c r="N144" i="1"/>
  <c r="O130" i="1"/>
  <c r="N130" i="1"/>
  <c r="N129" i="1" s="1"/>
  <c r="O127" i="1"/>
  <c r="N127" i="1"/>
  <c r="O120" i="1"/>
  <c r="N120" i="1"/>
  <c r="W116" i="1"/>
  <c r="V116" i="1"/>
  <c r="T116" i="1"/>
  <c r="S116" i="1"/>
  <c r="Q116" i="1"/>
  <c r="P116" i="1"/>
  <c r="O116" i="1"/>
  <c r="N116" i="1"/>
  <c r="W111" i="1"/>
  <c r="V111" i="1"/>
  <c r="T111" i="1"/>
  <c r="S111" i="1"/>
  <c r="Q111" i="1"/>
  <c r="P111" i="1"/>
  <c r="O111" i="1"/>
  <c r="N111" i="1"/>
  <c r="W107" i="1"/>
  <c r="W101" i="1" s="1"/>
  <c r="V107" i="1"/>
  <c r="V101" i="1" s="1"/>
  <c r="T107" i="1"/>
  <c r="T101" i="1" s="1"/>
  <c r="S107" i="1"/>
  <c r="S101" i="1" s="1"/>
  <c r="N107" i="1"/>
  <c r="Q107" i="1"/>
  <c r="P107" i="1"/>
  <c r="O107" i="1"/>
  <c r="W99" i="1"/>
  <c r="V99" i="1"/>
  <c r="W98" i="1"/>
  <c r="V98" i="1"/>
  <c r="T99" i="1"/>
  <c r="S99" i="1"/>
  <c r="T98" i="1"/>
  <c r="S98" i="1"/>
  <c r="Q99" i="1"/>
  <c r="P99" i="1"/>
  <c r="Q98" i="1"/>
  <c r="P98" i="1"/>
  <c r="O99" i="1"/>
  <c r="N99" i="1"/>
  <c r="O98" i="1"/>
  <c r="N98" i="1"/>
  <c r="O74" i="1"/>
  <c r="N74" i="1"/>
  <c r="Q74" i="1"/>
  <c r="P74" i="1"/>
  <c r="O72" i="1"/>
  <c r="O71" i="1" s="1"/>
  <c r="N72" i="1"/>
  <c r="N71" i="1" s="1"/>
  <c r="Q72" i="1"/>
  <c r="Q71" i="1" s="1"/>
  <c r="P72" i="1"/>
  <c r="P71" i="1" s="1"/>
  <c r="O89" i="1"/>
  <c r="N89" i="1"/>
  <c r="O87" i="1"/>
  <c r="N87" i="1"/>
  <c r="Q89" i="1"/>
  <c r="P89" i="1"/>
  <c r="Q87" i="1"/>
  <c r="P87" i="1"/>
  <c r="T89" i="1"/>
  <c r="S89" i="1"/>
  <c r="T87" i="1"/>
  <c r="S87" i="1"/>
  <c r="Q127" i="1"/>
  <c r="P127" i="1"/>
  <c r="T161" i="1"/>
  <c r="S161" i="1"/>
  <c r="T160" i="1"/>
  <c r="S160" i="1"/>
  <c r="T159" i="1"/>
  <c r="S159" i="1"/>
  <c r="T156" i="1"/>
  <c r="S156" i="1"/>
  <c r="T155" i="1"/>
  <c r="S155" i="1"/>
  <c r="T154" i="1"/>
  <c r="S154" i="1"/>
  <c r="T152" i="1"/>
  <c r="S152" i="1"/>
  <c r="T151" i="1"/>
  <c r="S151" i="1"/>
  <c r="U149" i="1"/>
  <c r="T149" i="1"/>
  <c r="S149" i="1"/>
  <c r="T144" i="1"/>
  <c r="T129" i="1" s="1"/>
  <c r="S144" i="1"/>
  <c r="S129" i="1" s="1"/>
  <c r="T127" i="1"/>
  <c r="S127" i="1"/>
  <c r="V127" i="1"/>
  <c r="T94" i="1"/>
  <c r="S94" i="1"/>
  <c r="S76" i="1"/>
  <c r="T74" i="1"/>
  <c r="S74" i="1"/>
  <c r="T72" i="1"/>
  <c r="T71" i="1" s="1"/>
  <c r="S72" i="1"/>
  <c r="S71" i="1" s="1"/>
  <c r="T69" i="1"/>
  <c r="S69" i="1"/>
  <c r="T68" i="1"/>
  <c r="S68" i="1"/>
  <c r="T53" i="1"/>
  <c r="S53" i="1"/>
  <c r="T50" i="1"/>
  <c r="T49" i="1" s="1"/>
  <c r="S50" i="1"/>
  <c r="S49" i="1" s="1"/>
  <c r="T42" i="1"/>
  <c r="S42" i="1"/>
  <c r="T41" i="1"/>
  <c r="S41" i="1"/>
  <c r="T36" i="1"/>
  <c r="S36" i="1"/>
  <c r="T26" i="1"/>
  <c r="S26" i="1"/>
  <c r="T25" i="1"/>
  <c r="S25" i="1"/>
  <c r="T23" i="1"/>
  <c r="S23" i="1"/>
  <c r="T22" i="1"/>
  <c r="S22" i="1"/>
  <c r="T17" i="1"/>
  <c r="S17" i="1"/>
  <c r="T16" i="1"/>
  <c r="S16" i="1"/>
  <c r="T14" i="1"/>
  <c r="S14" i="1"/>
  <c r="T13" i="1"/>
  <c r="S13" i="1"/>
  <c r="W14" i="1"/>
  <c r="V14" i="1"/>
  <c r="W13" i="1"/>
  <c r="V13" i="1"/>
  <c r="W161" i="1"/>
  <c r="V161" i="1"/>
  <c r="W160" i="1"/>
  <c r="V160" i="1"/>
  <c r="W159" i="1"/>
  <c r="V159" i="1"/>
  <c r="W152" i="1"/>
  <c r="V152" i="1"/>
  <c r="W151" i="1"/>
  <c r="V151" i="1"/>
  <c r="W149" i="1"/>
  <c r="V149" i="1"/>
  <c r="W144" i="1"/>
  <c r="W129" i="1" s="1"/>
  <c r="V144" i="1"/>
  <c r="V129" i="1" s="1"/>
  <c r="W127" i="1"/>
  <c r="W23" i="1"/>
  <c r="V23" i="1"/>
  <c r="W22" i="1"/>
  <c r="V22" i="1"/>
  <c r="W17" i="1"/>
  <c r="V17" i="1"/>
  <c r="W16" i="1"/>
  <c r="V16" i="1"/>
  <c r="W74" i="1"/>
  <c r="V74" i="1"/>
  <c r="W72" i="1"/>
  <c r="W71" i="1" s="1"/>
  <c r="V72" i="1"/>
  <c r="V71" i="1" s="1"/>
  <c r="W69" i="1"/>
  <c r="V69" i="1"/>
  <c r="W68" i="1"/>
  <c r="V68" i="1"/>
  <c r="W63" i="1"/>
  <c r="V63" i="1"/>
  <c r="W61" i="1"/>
  <c r="V61" i="1"/>
  <c r="W53" i="1"/>
  <c r="V53" i="1"/>
  <c r="W50" i="1"/>
  <c r="W49" i="1" s="1"/>
  <c r="V50" i="1"/>
  <c r="V49" i="1" s="1"/>
  <c r="W42" i="1"/>
  <c r="V42" i="1"/>
  <c r="W41" i="1"/>
  <c r="V41" i="1"/>
  <c r="W36" i="1"/>
  <c r="V36" i="1"/>
  <c r="W26" i="1"/>
  <c r="V26" i="1"/>
  <c r="W25" i="1"/>
  <c r="V25" i="1"/>
  <c r="W87" i="1"/>
  <c r="V87" i="1"/>
  <c r="W94" i="1"/>
  <c r="V94" i="1"/>
  <c r="W89" i="1"/>
  <c r="V89" i="1"/>
  <c r="T76" i="1" l="1"/>
  <c r="N119" i="1"/>
  <c r="Q101" i="1"/>
  <c r="O129" i="1"/>
  <c r="O119" i="1" s="1"/>
  <c r="W12" i="1"/>
  <c r="W76" i="1"/>
  <c r="V119" i="1"/>
  <c r="Q12" i="1"/>
  <c r="V12" i="1"/>
  <c r="V76" i="1"/>
  <c r="W119" i="1"/>
  <c r="Q119" i="1"/>
  <c r="O76" i="1"/>
  <c r="P12" i="1"/>
  <c r="S12" i="1"/>
  <c r="P119" i="1"/>
  <c r="T12" i="1"/>
  <c r="P76" i="1"/>
  <c r="N12" i="1"/>
  <c r="Q76" i="1"/>
  <c r="O12" i="1"/>
  <c r="O101" i="1"/>
  <c r="O67" i="1" s="1"/>
  <c r="N101" i="1"/>
  <c r="P101" i="1"/>
  <c r="N76" i="1"/>
  <c r="S119" i="1"/>
  <c r="S67" i="1" s="1"/>
  <c r="T119" i="1"/>
  <c r="T67" i="1" s="1"/>
  <c r="V67" i="1" l="1"/>
  <c r="V11" i="1" s="1"/>
  <c r="W67" i="1"/>
  <c r="W11" i="1" s="1"/>
  <c r="T11" i="1"/>
  <c r="Q67" i="1"/>
  <c r="Q11" i="1" s="1"/>
  <c r="P67" i="1"/>
  <c r="P11" i="1" s="1"/>
  <c r="O11" i="1"/>
  <c r="N67" i="1"/>
  <c r="N11" i="1" s="1"/>
  <c r="S11" i="1"/>
  <c r="I14" i="1"/>
  <c r="I13" i="1" s="1"/>
  <c r="I17" i="1"/>
  <c r="I16" i="1" s="1"/>
  <c r="I23" i="1"/>
  <c r="I22" i="1" s="1"/>
  <c r="I26" i="1"/>
  <c r="I36" i="1"/>
  <c r="I42" i="1"/>
  <c r="I46" i="1"/>
  <c r="I50" i="1"/>
  <c r="I53" i="1"/>
  <c r="I61" i="1"/>
  <c r="I63" i="1"/>
  <c r="I69" i="1"/>
  <c r="I68" i="1" s="1"/>
  <c r="I72" i="1"/>
  <c r="I71" i="1" s="1"/>
  <c r="I74" i="1"/>
  <c r="I87" i="1"/>
  <c r="I89" i="1"/>
  <c r="I94" i="1"/>
  <c r="I99" i="1"/>
  <c r="I98" i="1" s="1"/>
  <c r="I107" i="1"/>
  <c r="I111" i="1"/>
  <c r="I116" i="1"/>
  <c r="I120" i="1"/>
  <c r="I127" i="1"/>
  <c r="I144" i="1"/>
  <c r="I149" i="1"/>
  <c r="I152" i="1"/>
  <c r="I151" i="1" s="1"/>
  <c r="I156" i="1"/>
  <c r="I155" i="1" s="1"/>
  <c r="I154" i="1" s="1"/>
  <c r="I161" i="1"/>
  <c r="I160" i="1" s="1"/>
  <c r="L53" i="1"/>
  <c r="K53" i="1"/>
  <c r="J53" i="1"/>
  <c r="J26" i="1"/>
  <c r="L26" i="1"/>
  <c r="K26" i="1"/>
  <c r="L50" i="1"/>
  <c r="K50" i="1"/>
  <c r="L42" i="1"/>
  <c r="K42" i="1"/>
  <c r="J42" i="1"/>
  <c r="J50" i="1"/>
  <c r="L156" i="1"/>
  <c r="L155" i="1" s="1"/>
  <c r="K156" i="1"/>
  <c r="J156" i="1"/>
  <c r="I41" i="1" l="1"/>
  <c r="I101" i="1"/>
  <c r="I129" i="1"/>
  <c r="I119" i="1" s="1"/>
  <c r="K155" i="1"/>
  <c r="K49" i="1"/>
  <c r="J155" i="1"/>
  <c r="I76" i="1"/>
  <c r="I25" i="1"/>
  <c r="I159" i="1"/>
  <c r="J49" i="1"/>
  <c r="L49" i="1"/>
  <c r="I49" i="1"/>
  <c r="L1" i="1"/>
  <c r="L23" i="1"/>
  <c r="L22" i="1" s="1"/>
  <c r="K23" i="1"/>
  <c r="J23" i="1"/>
  <c r="K22" i="1"/>
  <c r="L17" i="1"/>
  <c r="L16" i="1" s="1"/>
  <c r="K17" i="1"/>
  <c r="J17" i="1"/>
  <c r="K16" i="1"/>
  <c r="L14" i="1"/>
  <c r="L13" i="1" s="1"/>
  <c r="K14" i="1"/>
  <c r="J14" i="1"/>
  <c r="L161" i="1"/>
  <c r="L160" i="1" s="1"/>
  <c r="L159" i="1" s="1"/>
  <c r="K161" i="1"/>
  <c r="J161" i="1"/>
  <c r="K160" i="1"/>
  <c r="L154" i="1"/>
  <c r="K154" i="1"/>
  <c r="L152" i="1"/>
  <c r="L151" i="1" s="1"/>
  <c r="K152" i="1"/>
  <c r="J152" i="1"/>
  <c r="K151" i="1"/>
  <c r="L149" i="1"/>
  <c r="K149" i="1"/>
  <c r="J149" i="1"/>
  <c r="L144" i="1"/>
  <c r="L129" i="1" s="1"/>
  <c r="K144" i="1"/>
  <c r="J144" i="1"/>
  <c r="J129" i="1" s="1"/>
  <c r="L127" i="1"/>
  <c r="K127" i="1"/>
  <c r="J127" i="1"/>
  <c r="L116" i="1"/>
  <c r="K116" i="1"/>
  <c r="J116" i="1"/>
  <c r="L111" i="1"/>
  <c r="K111" i="1"/>
  <c r="J111" i="1"/>
  <c r="L107" i="1"/>
  <c r="K107" i="1"/>
  <c r="J107" i="1"/>
  <c r="K102" i="1"/>
  <c r="L99" i="1"/>
  <c r="L98" i="1" s="1"/>
  <c r="K99" i="1"/>
  <c r="J99" i="1"/>
  <c r="K98" i="1"/>
  <c r="L94" i="1"/>
  <c r="K94" i="1"/>
  <c r="J94" i="1"/>
  <c r="L89" i="1"/>
  <c r="K89" i="1"/>
  <c r="J89" i="1"/>
  <c r="L87" i="1"/>
  <c r="K87" i="1"/>
  <c r="J87" i="1"/>
  <c r="L74" i="1"/>
  <c r="K74" i="1"/>
  <c r="J74" i="1"/>
  <c r="L72" i="1"/>
  <c r="K72" i="1"/>
  <c r="J72" i="1"/>
  <c r="L69" i="1"/>
  <c r="K69" i="1"/>
  <c r="J69" i="1"/>
  <c r="L63" i="1"/>
  <c r="K63" i="1"/>
  <c r="J63" i="1"/>
  <c r="L61" i="1"/>
  <c r="K61" i="1"/>
  <c r="J61" i="1"/>
  <c r="L46" i="1"/>
  <c r="L41" i="1" s="1"/>
  <c r="K46" i="1"/>
  <c r="J46" i="1"/>
  <c r="L36" i="1"/>
  <c r="L25" i="1" s="1"/>
  <c r="K36" i="1"/>
  <c r="J36" i="1"/>
  <c r="K71" i="1" l="1"/>
  <c r="I12" i="1"/>
  <c r="J71" i="1"/>
  <c r="L71" i="1"/>
  <c r="J76" i="1"/>
  <c r="K76" i="1"/>
  <c r="J101" i="1"/>
  <c r="L101" i="1"/>
  <c r="K101" i="1"/>
  <c r="J154" i="1"/>
  <c r="K25" i="1"/>
  <c r="K13" i="1"/>
  <c r="K41" i="1"/>
  <c r="K159" i="1"/>
  <c r="K129" i="1"/>
  <c r="L12" i="1"/>
  <c r="I67" i="1"/>
  <c r="J13" i="1"/>
  <c r="J41" i="1"/>
  <c r="L76" i="1"/>
  <c r="J25" i="1"/>
  <c r="J68" i="1"/>
  <c r="J22" i="1"/>
  <c r="J98" i="1"/>
  <c r="J151" i="1"/>
  <c r="J160" i="1"/>
  <c r="J16" i="1"/>
  <c r="I11" i="1" l="1"/>
  <c r="K12" i="1"/>
  <c r="J12" i="1"/>
  <c r="K119" i="1"/>
  <c r="K67" i="1" s="1"/>
  <c r="L119" i="1"/>
  <c r="L67" i="1" s="1"/>
  <c r="J119" i="1"/>
  <c r="J159" i="1"/>
  <c r="K11" i="1" l="1"/>
  <c r="L11" i="1"/>
  <c r="X11" i="1" l="1"/>
  <c r="M1" i="1"/>
  <c r="J67" i="1"/>
  <c r="J11" i="1" s="1"/>
  <c r="N1" i="1" l="1"/>
</calcChain>
</file>

<file path=xl/sharedStrings.xml><?xml version="1.0" encoding="utf-8"?>
<sst xmlns="http://schemas.openxmlformats.org/spreadsheetml/2006/main" count="563" uniqueCount="289">
  <si>
    <t>ОБЩИНА</t>
  </si>
  <si>
    <t>Момчилград</t>
  </si>
  <si>
    <t>КОД ПО ЕБК</t>
  </si>
  <si>
    <t>5906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</si>
  <si>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</si>
  <si>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</si>
  <si>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</si>
  <si>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</si>
  <si>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</si>
  <si>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</si>
  <si>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</si>
  <si>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</si>
  <si>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</si>
  <si>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</si>
  <si>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</si>
  <si>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</si>
  <si>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 xml:space="preserve">в т.ч. от 31-13 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</si>
  <si>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</si>
  <si>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</si>
  <si>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</si>
  <si>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</si>
  <si>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</si>
  <si>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</si>
  <si>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</si>
  <si>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</si>
  <si>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</si>
  <si>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</si>
  <si>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</si>
  <si>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</si>
  <si>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Eнергийно обновяване на сградата на Общинска администрация Момчилград / основен ремонт на сграда с идентификатор  ПИ 48996.104.87.1 по КККР на гр. Момчилград, гр.Момчилград</t>
  </si>
  <si>
    <t>2024-2025</t>
  </si>
  <si>
    <t xml:space="preserve">3113 (план:0 лв., усвоено:0 лв.);
</t>
  </si>
  <si>
    <t>Функция 03</t>
  </si>
  <si>
    <t>Образование</t>
  </si>
  <si>
    <t>3322</t>
  </si>
  <si>
    <t>Подобряване на енергийната ефективност и вътрешни преустройства на сградата физкултурен салон на ОУ " д-р П.Берон" , гр.Момчилград, гр.Момчилград</t>
  </si>
  <si>
    <t>Основен ремонт на съществуващи спортни площадки в СУ "Н.Й.Вапцаров", гр.Момчилград, гр.Момчилград</t>
  </si>
  <si>
    <t xml:space="preserve">3111 (план:41267 лв., усвоено:41267 лв.);
</t>
  </si>
  <si>
    <t>3311</t>
  </si>
  <si>
    <t>Подобряване на енергийната ефективност и вътрешни преустройства на сградата на Детска градина "Щастливо детство" , гр.Момчилград, гр.Момчилград</t>
  </si>
  <si>
    <t>2023-2025</t>
  </si>
  <si>
    <t xml:space="preserve">42 (план:425537 лв., усвоено:510644 лв.);
</t>
  </si>
  <si>
    <t>Основен ремонт на настилка в училищен двор на на ОУ д-р "П.Берон"  гр.Момчилград, гр.Момчилград</t>
  </si>
  <si>
    <t>Функция 05</t>
  </si>
  <si>
    <t>Социално осигуряване, подпомагане и грижи</t>
  </si>
  <si>
    <t>ППР</t>
  </si>
  <si>
    <t>5589</t>
  </si>
  <si>
    <t>Смяна на предназначение на ученическо общежитие в дом за социални услуги , гр.Момчилград в ПИ с идентификатор 48996.104.93.10 в кв.13 , гр.Момчилград, гр.Момчилград</t>
  </si>
  <si>
    <t>2025-2025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</si>
  <si>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</si>
  <si>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</si>
  <si>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</si>
  <si>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Основен ремонт  на детска площадка мах.Градинка на с.Седлари, гр.Момчилград</t>
  </si>
  <si>
    <t>6606</t>
  </si>
  <si>
    <t>Основен ремонт на ул. "Чучулига" в гр.Момчилград и прилежащи площи, гр.Момчилград</t>
  </si>
  <si>
    <t>6604</t>
  </si>
  <si>
    <t>Рехабилитация и модернизация на общинската инфраструктура - системи за външно изкуствено осветление на общините“, включващо следните населени места – гр. Момчилград, с. Багрянка, с. Груево, с. Звездел, с. Нановица, с.  Соколино, с. Прогрес и с. Равен, гр. Момчилград, с. Багрянка, с. Груево, с. Звездел, с. Нановица, с.  Соколино, с. Прогрес и с. Равен</t>
  </si>
  <si>
    <t xml:space="preserve">98 (план:293082 лв., усвоено:293082 лв.);
</t>
  </si>
  <si>
    <t>Основен ремонт на площадно пространство пред молитвен дом-джамия,  находящ се ул."Братя Миладинови" , гр.Момчилград, гр.Момчилград</t>
  </si>
  <si>
    <t>2022-2025</t>
  </si>
  <si>
    <t>6603</t>
  </si>
  <si>
    <t>Подмяна на помпа и филтър на съществуваща помпена станция в с.Горна Чобанка, с.Горна Чобанка</t>
  </si>
  <si>
    <t>Основен ремонт на детска площадка ул."Орфей" ,гр.Момчилград, гр.Момчилград</t>
  </si>
  <si>
    <t>Основен ремонт на ул. " Стара планина" и прилежащи площи, гр.Момчилград</t>
  </si>
  <si>
    <t>Обновяване, реконструкция и архитектурно оформление на Централен градски площад, гр.Момчилград, гр.Момчилград</t>
  </si>
  <si>
    <t>6622</t>
  </si>
  <si>
    <t>Реконструкция / Обновяване/  на градски парк ,гр.Момчилград, гр.Момчилград</t>
  </si>
  <si>
    <t>Основен ремонт на ул. „Освобождение“, ул. „Христо Ботев“, ул. „Св.Св.Кирил и Методий“, ул.“Пазарска“,ул.“Георги Бенковски“, ул. “ Първи май“ , ул.“Каваците“, ул. „Александър Стамболийски“ и ул.„ Пролет“ в гр. Момчилград, гр.Момчилград</t>
  </si>
  <si>
    <t xml:space="preserve">3113 (план:6816 лв., усвоено:6816 лв.);
</t>
  </si>
  <si>
    <t>Ремонт и обновяване на прилежащо пространство в УПИ ІХ-343,кв.13 , гр.Момчилград, гр.Момчилград</t>
  </si>
  <si>
    <t xml:space="preserve">3113 (план:54000 лв., усвоено:52800 лв.);
</t>
  </si>
  <si>
    <t>Обособяване на общинска складова база за нуждите на общинска адмистрация в ПИ с идентификатор 48996.102.81 , гр.Момчилград, гр.Момчилград</t>
  </si>
  <si>
    <t xml:space="preserve">3113 (план:10000 лв., усвоено:0 лв.);
</t>
  </si>
  <si>
    <t>Основен ремонт на ул. "Капитан П.Войвода"  в гр.Момчилград и прилежащи площи -, гр.Момчилград</t>
  </si>
  <si>
    <t>Функция 07</t>
  </si>
  <si>
    <t>Почивно дело, култура, религиозни дейности</t>
  </si>
  <si>
    <t>7732</t>
  </si>
  <si>
    <t>„Преустройство, реконструкция и обновяване на съществуваща обществена сграда „Лятно кино“ с цел обособяване на многофункционална обществено обслужваща сграда с ритуална зала , зали за провеждане на културни дейности и лятно кино", гр.Момчилград</t>
  </si>
  <si>
    <t xml:space="preserve">3113 (план:12360 лв., усвоено:12360 лв.);
6100 (план:0 лв., усвоено:0 лв.);
</t>
  </si>
  <si>
    <t>7714</t>
  </si>
  <si>
    <t>Eнергийно обновяване на общински сгради за спорт,   / основен ремонт на сгради с идентификатори  ПИ 48996.104.79.2,  48996.104.79.3 /сграда на залата за „Тенис на маса“ и  пристройката към нея/  и 48996.106.933  /общинския стадион гр.Момчилград/ по КККР на гр. Момчилград/, гр.Момчилград</t>
  </si>
  <si>
    <t>7738</t>
  </si>
  <si>
    <t>Eнергийно обновяване на сградата на читалище „Нов живот -1926,   / основен ремонт на сграда с идентификатор  ПИ 48996.104.380.1 по КККР на гр. Момчилград/, гр.Момчилград</t>
  </si>
  <si>
    <t>7739</t>
  </si>
  <si>
    <t>Консервация и реставрация на "Скално светилище" ,част от обект:"Култов център-Татул" , с.Татул, с.Татул</t>
  </si>
  <si>
    <t xml:space="preserve">3113 (план:1920 лв., усвоено:1920 лв.);
6100 (план:13104 лв., усвоено:13104 лв.);
</t>
  </si>
  <si>
    <t>Мембранно покритие над тренировъчно игрище на спортен комплекс "Родопи" ,гр.Момчилград, гр.Момчилград</t>
  </si>
  <si>
    <t>Функция 08</t>
  </si>
  <si>
    <t>Икономически дейности и услуги</t>
  </si>
  <si>
    <t>8832</t>
  </si>
  <si>
    <t>"Рехабилитация на общински път KRZ 2378 /II-59, Звездел – Крумовград/ – Чайка – махала Търнене от км 0+000 до км 3+487", с.Чайка</t>
  </si>
  <si>
    <t xml:space="preserve">3113 (план:65617 лв., усвоено:65617 лв.);
6100 (план:0 лв., усвоено:0 лв.);
</t>
  </si>
  <si>
    <t>Основен ремонт на път KRZ3382/ I-5 ,Кърджали - Момчилгад/ - Балабаново - / III -508/ от км.0+000 до км. 4+00, с.Балабаново</t>
  </si>
  <si>
    <t xml:space="preserve">3113 (план:896896 лв., усвоено:0 лв.);
</t>
  </si>
  <si>
    <t>Проект за поставяне на автобусни спирки  за с.Балабаново по републикански път ІІІ-508 Кърджали -Маказа / -Джебел-Фотиново-Домище - Подкова в участъка от км. 1+500 до 1+700/ляво и дясно/, с.Балабаново</t>
  </si>
  <si>
    <t xml:space="preserve">3113 (план:5460 лв., усвоено:0 лв.);
</t>
  </si>
  <si>
    <t>Основен ремонт на път KRZ3410 / KRZ2384, п.к. III - 508 -  Седлари / - Върхари от км.0+000 до км. 2+000, с.Върхари</t>
  </si>
  <si>
    <t>Основен ремонт на път KRZ1373/ I - 5, Момчилград - Подкова / - Каменец – Птичар от км.  5+526  до км. 8+000, с.Птичар</t>
  </si>
  <si>
    <t>Основен ремонт на път KRZ3383 / III - 508, Балабаново - Джебел / - мах. Дружба от км. 0+000 до км.1+000, мах.Дружба ,с.Балабаново</t>
  </si>
  <si>
    <t>Основен ремонт на път KRZ1391/ III-5902 ,п.к. Звездел -п.к. Голяма Чинка / Конче -мах.Своба -Синделци -мах.Дилянка  от км.0+000 до км. 8+500, с.Конче</t>
  </si>
  <si>
    <t>Основен ремонт на път KRZ2390/ III-5902, п.к.Звездел -Конче /- Седефче - Границa общ.  / Момчилград - Крумовград / - мах. Тополица - / III -5902 /  от км.0+000 до км. 4+000, с.Седефче</t>
  </si>
  <si>
    <t xml:space="preserve">3113 (план:1800 лв., усвоено:1800 лв.);
</t>
  </si>
  <si>
    <t>Основен ремонт на път KRZ3396/ KRZ 1377, Звездeл -Лале /- Кос от км.0+000 до км. 2+500, с.Кос</t>
  </si>
  <si>
    <t>МиС (машини и съоръжения)</t>
  </si>
  <si>
    <t>Основен ремонт на двигател на общински багер, гр.Момчилград</t>
  </si>
  <si>
    <t>инженеринг</t>
  </si>
  <si>
    <t>Основен ремонт път KRZ3393/ II - 59, Звездел - Карамфил / - мах. Сулица - Конче / KRZ1391, с.Конче</t>
  </si>
  <si>
    <t>Основен ремонт на път KRZ3405  / III  - 5901, Нановица - Зорница / - Гургулица, с.Гургулица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</si>
  <si>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</si>
  <si>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</si>
  <si>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</si>
  <si>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</si>
  <si>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Външен асансьор към сградата на общинска администрация -Момчилград /сграда с идент. 48996.104.87.1/, гр.Момчилград</t>
  </si>
  <si>
    <t xml:space="preserve">3113 (план:43840 лв., усвоено:39083 лв.);
</t>
  </si>
  <si>
    <t>Функция 02</t>
  </si>
  <si>
    <t>Отбрана и сигурност</t>
  </si>
  <si>
    <t>5201</t>
  </si>
  <si>
    <t>придобиване на компютри и хардуер</t>
  </si>
  <si>
    <t>2239</t>
  </si>
  <si>
    <t>Закупуване на компютър - 1 бр. и монитор - 1 бр. за районни  полицаи гр.Момчилград, гр.Момчилград</t>
  </si>
  <si>
    <t>5205</t>
  </si>
  <si>
    <t>придобиване на стопански инвентар</t>
  </si>
  <si>
    <t>2285</t>
  </si>
  <si>
    <t>Закупуване на храсторез ,глава за косене за нуждите на отдел "Чистота и екология", гр.Момчилград</t>
  </si>
  <si>
    <t>Закупуване на мултимедиен проектор - 1 брой за ДГ "Здравец" , гр.Момчилград по проект BG 05SFPR001-1.003-0001"Силен старт"  на МОН, гр.Момчилград</t>
  </si>
  <si>
    <t xml:space="preserve">98 (план:1000 лв., усвоено:1000 лв.);
</t>
  </si>
  <si>
    <t>Закупуване на компютър по проект " Успех за теб" в СУ "Н.Й.Вапцаров", гр.Момчилград на МОН по проект № BG 05 SFPR001-1.001-0001, гр.Момчилград</t>
  </si>
  <si>
    <t>Закупуване на мултимедиен проектор - 1 бр. и преносим компютър - 1 бр. по проект на ЦОИДУЕМ, гр.Момчилград</t>
  </si>
  <si>
    <t xml:space="preserve">6100 (план:0 лв., усвоено:0 лв.);
</t>
  </si>
  <si>
    <t>Закупуване на компютърни конфигурации -8 броя , дисплей - 3 броя, принтер - 1  за ОУ " Васил Левски"  , с.Равен по проект " Училищна STEM среда", с.Равен</t>
  </si>
  <si>
    <t>Закупуване на HD-3D принтер -1 брой и базови комплектни кабинетни оборудвания по физика , химия и биология за ОУ " Св.Св.Кирил и Методий" , с.Нановица по проект " Училищна STEM среда", с.Нановица</t>
  </si>
  <si>
    <t xml:space="preserve">98 (план:12127 лв., усвоено:12127 лв.);
</t>
  </si>
  <si>
    <t>Закупуване на компютърни конфигурации -8 броя, ,дисплей -2 броя, принтер - 1 брой, скенер -1 брой ,лаптоп -2 броя, комплект очила виртуални - 5 броя с рутер , система за презентации за ОУ "Н.Й.Вапцаров" с.Груево, по проект"Училищна STEM среда", с.Груево</t>
  </si>
  <si>
    <t xml:space="preserve">98 (план:40587 лв., усвоено:40587 лв.);
</t>
  </si>
  <si>
    <t>Закупуване на преносими компютри - 2 броя и мултифункционално устройство - 1 брой по проект BG 05SFPR001-1.001-0001 "Успех за теб" в СУ"Н.Й.Вапцаров" , гр.Момчилград, гр.Момчилград</t>
  </si>
  <si>
    <t>Закупуване на пултова система за преподавател в комплект в ОУ "Н.Й.Вапцаров" с.Звездел, по проект "Училищна STEM среда", с.Звездел</t>
  </si>
  <si>
    <t>Закупуване на климатици - 2 броя за нуждите на ОУ "В.Левски" , с.Равен, с.Равен</t>
  </si>
  <si>
    <t xml:space="preserve">3111 (план:7000 лв., усвоено:0 лв.);
</t>
  </si>
  <si>
    <t>Закупуване на обзавеждане за  ОУ " Васил Левски" ,с.Равен, с.Равен</t>
  </si>
  <si>
    <t xml:space="preserve">98 (план:0 лв., усвоено:1682 лв.);
</t>
  </si>
  <si>
    <t>Закупуване на обзавеждане за кабинет по химия на СУ"Н.Й.Вапцаров" , гр.Момчилград, гр.Момчилград</t>
  </si>
  <si>
    <t xml:space="preserve">98 (план:24595 лв., усвоено:24595 лв.);
</t>
  </si>
  <si>
    <t>Закупуване на модулна композиция V и обзавеждане на кабинет по физика по проект "Училищна Stem среда и високотехнологични оборудвания и свързани класни стаи" в ОУ"д-р П.Берон",гр.Момчилград, гр.Момчилград</t>
  </si>
  <si>
    <t xml:space="preserve">98 (план:23536 лв., усвоено:23536 лв.);
</t>
  </si>
  <si>
    <t>Доставка и монтаж на спортни уреди за физкултурен салон на ОУ "д-р п.Берон" , гр.Момчилград, гр.Момчилград</t>
  </si>
  <si>
    <t>5219</t>
  </si>
  <si>
    <t>придобиване на други ДМА</t>
  </si>
  <si>
    <t>Закупуване на оборудване - комплект базов с безжични сензори по физика , химия  и др. в ОУ "Н.Й.Вапцаров" с.Звездел, по проект"Училищна STEM среда", с.Звездел</t>
  </si>
  <si>
    <t xml:space="preserve">98 (план:10064 лв., усвоено:10064 лв.);
</t>
  </si>
  <si>
    <t>Оборудване на съществуващи спортни площадки в СУ "Н.Й.Вапцаров", гр.Момчилград - баскетболна конструкция - 2 броя , волейболна конструкция -1 брой , врати хандбални -2 броя, гр.Момчилград</t>
  </si>
  <si>
    <t xml:space="preserve">3111 (план:11376 лв., усвоено:11376 лв.);
</t>
  </si>
  <si>
    <t>Закупуване на учебно технически макети -4 броя за ОУ " Св.Св.Кирил и Методий" , с.Нановица по проект " Училищна STEM среда", с.Нановица</t>
  </si>
  <si>
    <t xml:space="preserve">98 (план:8745 лв., усвоено:8745 лв.);
</t>
  </si>
  <si>
    <t>Функция 04</t>
  </si>
  <si>
    <t>Здравеопазване</t>
  </si>
  <si>
    <t>4431</t>
  </si>
  <si>
    <t>Закупуване на Детски кът  "Смърфове" за Детски ясли "Трети март" ,гр.Момчилград, гр.Момчилград</t>
  </si>
  <si>
    <t xml:space="preserve">3111 (план:45000 лв., усвоено:0 лв.);
</t>
  </si>
  <si>
    <t>5561</t>
  </si>
  <si>
    <t>Закупуване на мултифункционално устройство по проект "Асистентска подкрепа" , гр.Момчилград, гр.Момчилград</t>
  </si>
  <si>
    <t xml:space="preserve">3111 (план:1300 лв., усвоено:0 лв.);
</t>
  </si>
  <si>
    <t>Закупуване на  компютърна конфигурация - 2 бр.по проект  "Асистенска подкрепа",  гр.Момчилград, гр.Момчилград</t>
  </si>
  <si>
    <t xml:space="preserve">3111 (план:4000 лв., усвоено:0 лв.);
</t>
  </si>
  <si>
    <t>5551</t>
  </si>
  <si>
    <t>Закупуване на преносим компютър - лаптоп - 1 бр.за Дневен център за деца с увреждане , гр.Момчилград, гр.Момчилград</t>
  </si>
  <si>
    <t xml:space="preserve">3111 (план:1500 лв., усвоено:0 лв.);
</t>
  </si>
  <si>
    <t>5550</t>
  </si>
  <si>
    <t>Закупуване на настолен компютър - 2 броя  за нуждите на Център за социална рехабилитация и интеграция , гр.Момчилград  по проект на фонд "Социална закрила" към АСП, гр.Момчилград</t>
  </si>
  <si>
    <t xml:space="preserve">3111 (план:1108 лв., усвоено:1108 лв.);
</t>
  </si>
  <si>
    <t>5530</t>
  </si>
  <si>
    <t>Закупуване на климатици - 2 броя  за Център за настаняване от семеен тип , гр.Момчилград - по проект на Фонд " Социална закрила" към АСП, гр.Момчилград</t>
  </si>
  <si>
    <t xml:space="preserve">3111 (план:2538 лв., усвоено:2538 лв.);
</t>
  </si>
  <si>
    <t>Закупуване на климатици - 1 брой за нуждите на Дневен център за деца с увреждания , гр.Момчилград, гр.Момчилград</t>
  </si>
  <si>
    <t xml:space="preserve">3111 (план:3000 лв., усвоено:0 лв.);
</t>
  </si>
  <si>
    <t>5526</t>
  </si>
  <si>
    <t>Закупуване на климатици - 2 броя за нуждите на Център за обществена подкрепа , гр.Момчилград, гр.Момчилград</t>
  </si>
  <si>
    <t xml:space="preserve">3111 (план:5000 лв., усвоено:0 лв.);
</t>
  </si>
  <si>
    <t>Закупуване на уред за раздвижване -  1 брой , паралели за подпомагане на прохождането и стълба за рехабилитация за нуждите на Център за социална рехабилитация и интеграция  , гр.Момчилград -  по проект на фонд "Социална закрила" към АСП, гр.Момчилград</t>
  </si>
  <si>
    <t xml:space="preserve">3111 (план:755 лв., усвоено:755 лв.);
</t>
  </si>
  <si>
    <t>Закупуване на бягаща пътека - 1 брой  за нуждите на  Център за социална рехабилитация и интеграция  , гр.Момчилград - по проект на фонд "Социална закрила" към АСП, гр.Момчилград</t>
  </si>
  <si>
    <t xml:space="preserve">3111 (план:0 лв., усвоено:0 лв.);
</t>
  </si>
  <si>
    <t>Закупуване на хладилник с фризер - 1 брой  за нуждите на Център за настаняване от семеен тип  - по проект на фонд "Социална закрила" към АСП, гр.Момчилград</t>
  </si>
  <si>
    <t>5541</t>
  </si>
  <si>
    <t>Закупуване на съдомиялна за нуждите на Дневен център за деца с увреждания , гр.Момчилград, гр.Момчилград</t>
  </si>
  <si>
    <t>Доставка и монтаж на метална оранжерия в двора на Център за настаняване от семеен тип, гр.Момчилград, гр.Момчилград</t>
  </si>
  <si>
    <t>Доставка и монтаж на  шестоъгълна дървена беседка в двора на Център за обществена подкрепа , гр.Момчилград, гр.Момчилград</t>
  </si>
  <si>
    <t xml:space="preserve">3111 (план:5200 лв., усвоено:0 лв.);
</t>
  </si>
  <si>
    <t>Закупуване на машина за пътна маркировка, гр.Момчилград</t>
  </si>
  <si>
    <t>Закупуване на комбинирано детско съоръжение с.Седефче, гр.Момчилград</t>
  </si>
  <si>
    <t>Доставка и монтаж на  автобусна спирка  в  гр.Момчилград, гр.Момчилград</t>
  </si>
  <si>
    <t>Автоматизирана поливна система в къща-музей на Наим Сюлейманоглу гр.Момчилград, гр.Момчилград</t>
  </si>
  <si>
    <t>Доставка и монтаж на видеокамери на градски площад гр.Момчилград, гр.Момчилград</t>
  </si>
  <si>
    <t>5204</t>
  </si>
  <si>
    <t>придобиване на транспортни средства</t>
  </si>
  <si>
    <t>6623</t>
  </si>
  <si>
    <t>Закупуване на тежкотоварен камион  и сметосъбираща машина за нуждите на дейност "Чистота", гр.Момчилград</t>
  </si>
  <si>
    <t xml:space="preserve">9336 (план:337937 лв., усвоено:187200 лв.);
</t>
  </si>
  <si>
    <t>5206</t>
  </si>
  <si>
    <t>изграждане на инфраструктурни обекти</t>
  </si>
  <si>
    <t>Изграждане на канализационен клон №7 в с.Равен , община Момчилград, с.Равен</t>
  </si>
  <si>
    <t xml:space="preserve">3113 (план:95492 лв., усвоено:95491 лв.);
</t>
  </si>
  <si>
    <t>Допълнително водоснабдяване на с.Конче и мах.Горно Конче , общ.Момчилград, с.Конче</t>
  </si>
  <si>
    <t xml:space="preserve">3113 (план:67150 лв., усвоено:67150 лв.);
</t>
  </si>
  <si>
    <t>Изграждане на зона за отдих и детски съоръжения в УПИ І, кв.80 ,гр.Момчилград, гр.Момчилград</t>
  </si>
  <si>
    <t xml:space="preserve">3113 (план:445180 лв., усвоено:0 лв.);
</t>
  </si>
  <si>
    <t>Водохващане и изграждане на напорни водопроводни мрежи с черпатели и напорни помпи в с.Пиявец , община Момчилград, с.Пиявец</t>
  </si>
  <si>
    <t xml:space="preserve">4500 (план:66780 лв., усвоено:66780 лв.);
</t>
  </si>
  <si>
    <t>Допълнително водоснабдяване на с.Врело, с.Врело</t>
  </si>
  <si>
    <t>Благоустрояване на улици в кв.103,116,117,118,119,120,121,122,123 в гр.Момчилград, гр.Момчилград</t>
  </si>
  <si>
    <t>Изграждане на детска площадка в с.Чайка, с.Чайка</t>
  </si>
  <si>
    <t xml:space="preserve">6400 (план:0 лв., усвоено:6814 лв.);
</t>
  </si>
  <si>
    <t>Изграждане на детска площадка в с.Чобанка, с.Чобанка</t>
  </si>
  <si>
    <t xml:space="preserve">6400 (план:0 лв., усвоено:7493 лв.);
</t>
  </si>
  <si>
    <t>Зона за отдих в с.Неофит Бозвелиево, с.Неофит Бозвелиево</t>
  </si>
  <si>
    <t xml:space="preserve">6400 (план:0 лв., усвоено:6958 лв.);
</t>
  </si>
  <si>
    <t>Изграждане на детска площадка и зона за отдих в с.Конче, с.Конче</t>
  </si>
  <si>
    <t xml:space="preserve">6400 (план:0 лв., усвоено:7411 лв.);
</t>
  </si>
  <si>
    <t>Допълнително водоснабдяване на обекти в Лесопарк "Момчил юнак" ,гр.Момчилград, гр.Момчилград</t>
  </si>
  <si>
    <t xml:space="preserve">3113 (план:22337 лв., усвоено:19937 лв.);
</t>
  </si>
  <si>
    <t>Изграждане на водопроводна и канализационна мрежа кв.126,127,128 , 129, 130, 131,132 и 157 по плана на гр.Момчилград, гр.Момчилград</t>
  </si>
  <si>
    <t xml:space="preserve">3113 (план:29822 лв., усвоено:29822 лв.);
</t>
  </si>
  <si>
    <t>Изграждане на улица в с.Прогрес с о.т. от 5 до о.т. 3, с.Прогрес</t>
  </si>
  <si>
    <t xml:space="preserve">3113 (план:5000 лв., усвоено:0 лв.);
</t>
  </si>
  <si>
    <t>Изграждане на вътрешна водопроводна и канализационна мрежа в с.Върхари, с.Върхари</t>
  </si>
  <si>
    <t xml:space="preserve">3113 (план:230000 лв., усвоено:0 лв.);
</t>
  </si>
  <si>
    <t>Доставка на метална конструкция тип "Сърце", монтирана на алеята /стълбище/  в лесопарк "Момчил юнак" ,гр.Момчилград, гр.Момчилград</t>
  </si>
  <si>
    <t>Доставка и монтаж на  тоалетна – контейнер WC  и контейнер за склад за нуждите на стадион " Хасан Семерджи" , гр.Момчилград в ПИ 48966.106.933, гр.Момчилград</t>
  </si>
  <si>
    <t xml:space="preserve">3113 (план:12780 лв., усвоено:12780 лв.);
</t>
  </si>
  <si>
    <t>5300</t>
  </si>
  <si>
    <t>Придобиване на нематериални дълготрайни активи</t>
  </si>
  <si>
    <t>5309</t>
  </si>
  <si>
    <t>придобиване на други нематериални дълготрайни активи</t>
  </si>
  <si>
    <t>Изработване на проект за изменение в Кадастрална карта за ПИ 48996.102.35 във връзка с отстраняване  на непълноти и грешки, гр.Момчилград</t>
  </si>
  <si>
    <t xml:space="preserve">3113 (план:1450 лв., усвоено:1450 лв.);
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</si>
  <si>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</si>
  <si>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</si>
  <si>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</si>
  <si>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</si>
  <si>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</si>
  <si>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</si>
  <si>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</si>
  <si>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</si>
  <si>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</si>
  <si>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</si>
  <si>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</si>
  <si>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</si>
  <si>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инж.Алие Ибрахим , зам.кмет</t>
  </si>
  <si>
    <t>Главен счетоводител: Мерал Мехмед, гл.счетоводител</t>
  </si>
  <si>
    <t>(име, фамилия, длъжност)</t>
  </si>
  <si>
    <t>(име, фамилия)</t>
  </si>
  <si>
    <t>Тел. за контакт: 0885398927</t>
  </si>
  <si>
    <t>Тел. за контакт: 0885880302</t>
  </si>
  <si>
    <t>email: alie@mail.bg</t>
  </si>
  <si>
    <t>email: meralmehmed@momchilgrad.bg</t>
  </si>
  <si>
    <t>Съгласувал: инж.Алие Ибрахим , зам.кмет</t>
  </si>
  <si>
    <t>Ръководител: Илкнур Кязим, кмет</t>
  </si>
  <si>
    <t>(име, фамилия, длъжност в звеното по чл. 5, ал.6 от Закона за устройство на територията)</t>
  </si>
  <si>
    <t>Тел. за контакт: 0884212255</t>
  </si>
  <si>
    <t>email: ilknur_77@abv.bg</t>
  </si>
  <si>
    <t>дата</t>
  </si>
  <si>
    <t>БИЛО</t>
  </si>
  <si>
    <t>СТАВА</t>
  </si>
  <si>
    <t>ПЪРВОНАЧАЛЕН ПЛАН</t>
  </si>
  <si>
    <t>РАЗЧЕТ</t>
  </si>
  <si>
    <t>Основен ремонт на път KRZ2420/ І-5, / Момчилград -Оранжерията - Садовица от км. 0+00 до 0+850 км., гр.Момчилград</t>
  </si>
  <si>
    <t>Изграждане на метална конструкция на покрит пазар - обновяване на съществуващ градски  пазар /ПИ с идентификатор 48996.105.487, УПИ ІІ кв.33 , гр. Момчилград/“</t>
  </si>
  <si>
    <t xml:space="preserve">3118
</t>
  </si>
  <si>
    <t xml:space="preserve">3111
3118 
</t>
  </si>
  <si>
    <t xml:space="preserve">3113 
</t>
  </si>
  <si>
    <t xml:space="preserve">3113
</t>
  </si>
  <si>
    <t xml:space="preserve">3113 
6100 
</t>
  </si>
  <si>
    <t xml:space="preserve">6100
</t>
  </si>
  <si>
    <t xml:space="preserve">3118 
</t>
  </si>
  <si>
    <t xml:space="preserve">6100 
</t>
  </si>
  <si>
    <t xml:space="preserve">98 
</t>
  </si>
  <si>
    <t>ОК</t>
  </si>
  <si>
    <t>ок</t>
  </si>
  <si>
    <t>остават- 300</t>
  </si>
  <si>
    <t>план-59072</t>
  </si>
  <si>
    <t>Изграждане на детска площадка с.Кос</t>
  </si>
  <si>
    <t>Изграждане на заливаеми съоръжения по ''Буюк''дере към  мах.Борово с.Гургулица» общ.Момчилград</t>
  </si>
  <si>
    <t>Допълнително водоснабдяване на мах.Хамасче от с.Неофит Бозвелиево</t>
  </si>
  <si>
    <t>Уточнен РАЗЧЕТ/к.7 = к.10 + к.13 + к.15 + к.18 + к.21/</t>
  </si>
  <si>
    <t>Уточнен ПЪРВОНАЧАЛЕН ПЛАН   /к.6 = к.9 + к.12 + к.14 + к.17 + к.20/</t>
  </si>
  <si>
    <t>план/разчет за периода:  2025 октомври</t>
  </si>
  <si>
    <t>РАЗЧЕТ ЗА ФИНАНСИРАНЕ НА КАПИТАЛОВИТЕ РАЗХОДИ - ВТОРА АКТУАЛИЗАЦИЯ НА КАПИТАЛОВИ РАЗХОДИ - Приложение №1</t>
  </si>
  <si>
    <t>Доставка на помпа за мах.Дебелка на с.Звездел</t>
  </si>
  <si>
    <t xml:space="preserve">Закупуване на мултимедиен проектор - 1 брой за ДГ "Зорница" , гр.Момчилград </t>
  </si>
  <si>
    <t>31-11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</si>
</sst>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0" fillId="0" borderId="2" xfId="0" applyNumberFormat="1" applyBorder="1"/>
    <xf numFmtId="164" fontId="6" fillId="5" borderId="1" xfId="0" applyNumberFormat="1" applyFont="1" applyFill="1" applyBorder="1" applyAlignment="1">
      <alignment wrapText="1"/>
    </xf>
    <xf numFmtId="164" fontId="1" fillId="4" borderId="2" xfId="0" applyNumberFormat="1" applyFont="1" applyFill="1" applyBorder="1" applyAlignment="1">
      <alignment wrapText="1"/>
    </xf>
    <xf numFmtId="164" fontId="4" fillId="0" borderId="2" xfId="0" applyNumberFormat="1" applyFont="1" applyBorder="1"/>
    <xf numFmtId="0" fontId="0" fillId="10" borderId="0" xfId="0" applyFill="1"/>
    <xf numFmtId="0" fontId="1" fillId="10" borderId="1" xfId="0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wrapText="1"/>
    </xf>
    <xf numFmtId="164" fontId="0" fillId="10" borderId="1" xfId="0" applyNumberFormat="1" applyFill="1" applyBorder="1"/>
    <xf numFmtId="164" fontId="0" fillId="10" borderId="2" xfId="0" applyNumberFormat="1" applyFill="1" applyBorder="1"/>
    <xf numFmtId="0" fontId="5" fillId="10" borderId="1" xfId="0" applyFont="1" applyFill="1" applyBorder="1" applyAlignment="1">
      <alignment horizontal="center" vertical="center" wrapText="1"/>
    </xf>
    <xf numFmtId="164" fontId="4" fillId="10" borderId="2" xfId="0" applyNumberFormat="1" applyFont="1" applyFill="1" applyBorder="1"/>
    <xf numFmtId="164" fontId="4" fillId="10" borderId="1" xfId="0" applyNumberFormat="1" applyFont="1" applyFill="1" applyBorder="1"/>
    <xf numFmtId="164" fontId="0" fillId="10" borderId="0" xfId="0" applyNumberFormat="1" applyFill="1"/>
    <xf numFmtId="164" fontId="0" fillId="0" borderId="1" xfId="0" applyNumberFormat="1" applyBorder="1" applyAlignment="1">
      <alignment wrapText="1"/>
    </xf>
    <xf numFmtId="0" fontId="0" fillId="0" borderId="0" xfId="0"/>
    <xf numFmtId="164" fontId="4" fillId="0" borderId="0" xfId="0" applyNumberFormat="1" applyFont="1"/>
    <xf numFmtId="164" fontId="5" fillId="5" borderId="1" xfId="0" applyNumberFormat="1" applyFont="1" applyFill="1" applyBorder="1" applyAlignment="1">
      <alignment wrapText="1"/>
    </xf>
    <xf numFmtId="1" fontId="7" fillId="0" borderId="8" xfId="0" applyNumberFormat="1" applyFont="1" applyBorder="1" applyAlignment="1">
      <alignment wrapText="1"/>
    </xf>
    <xf numFmtId="164" fontId="0" fillId="0" borderId="1" xfId="0" applyNumberFormat="1" applyBorder="1" applyAlignment="1">
      <alignment horizontal="left"/>
    </xf>
    <xf numFmtId="0" fontId="0" fillId="0" borderId="0" xfId="0"/>
    <xf numFmtId="0" fontId="1" fillId="10" borderId="2" xfId="0" applyFont="1" applyFill="1" applyBorder="1" applyAlignment="1">
      <alignment horizontal="center" vertical="center" wrapText="1"/>
    </xf>
    <xf numFmtId="0" fontId="0" fillId="0" borderId="0" xfId="0"/>
    <xf numFmtId="0" fontId="0" fillId="10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4"/>
  <sheetViews>
    <sheetView tabSelected="1" view="pageBreakPreview" zoomScale="93" zoomScaleNormal="78" zoomScaleSheetLayoutView="93" workbookViewId="0">
      <pane xSplit="2" ySplit="9" topLeftCell="C10" activePane="bottomRight" state="frozen"/>
      <selection pane="topRight"/>
      <selection pane="bottomLeft"/>
      <selection pane="bottomRight" activeCell="Q11" sqref="Q11"/>
    </sheetView>
  </sheetViews>
  <sheetFormatPr defaultRowHeight="15" x14ac:dyDescent="0.25"/>
  <cols>
    <col min="1" max="1" width="8.14062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1.85546875" customWidth="1" collapsed="1"/>
    <col min="6" max="7" width="12.42578125" customWidth="1" collapsed="1"/>
    <col min="8" max="8" width="9.7109375" customWidth="1" collapsed="1"/>
    <col min="9" max="9" width="12.5703125" customWidth="1"/>
    <col min="10" max="10" width="11.7109375" style="21" customWidth="1"/>
    <col min="11" max="11" width="10.140625" customWidth="1" collapsed="1"/>
    <col min="12" max="12" width="10.42578125" style="21" customWidth="1"/>
    <col min="13" max="13" width="9.7109375" customWidth="1" collapsed="1"/>
    <col min="18" max="18" width="9.7109375" customWidth="1" collapsed="1"/>
    <col min="21" max="21" width="9.140625" customWidth="1"/>
    <col min="23" max="23" width="9.140625" customWidth="1"/>
    <col min="24" max="24" width="0.140625" customWidth="1"/>
    <col min="25" max="25" width="12.140625" customWidth="1"/>
    <col min="26" max="26" width="9.85546875" bestFit="1" customWidth="1"/>
  </cols>
  <sheetData>
    <row r="1" spans="1:27" ht="15.75" hidden="1" thickBot="1" x14ac:dyDescent="0.3">
      <c r="J1" s="21">
        <v>2158000</v>
      </c>
      <c r="L1" s="21">
        <f>J1+K1</f>
        <v>2158000</v>
      </c>
      <c r="M1" s="10">
        <f>L1-L11</f>
        <v>0</v>
      </c>
      <c r="N1" s="10">
        <f>L1-J11</f>
        <v>0</v>
      </c>
    </row>
    <row r="2" spans="1:27" ht="17.45" customHeight="1" thickBot="1" x14ac:dyDescent="0.35">
      <c r="A2" s="9" t="s">
        <v>0</v>
      </c>
      <c r="B2" s="8" t="s">
        <v>1</v>
      </c>
      <c r="C2" s="42" t="s">
        <v>285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7" ht="17.45" customHeight="1" thickBot="1" x14ac:dyDescent="0.35">
      <c r="A3" s="9" t="s">
        <v>2</v>
      </c>
      <c r="B3" s="8" t="s">
        <v>3</v>
      </c>
      <c r="C3" s="44" t="s">
        <v>284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7" ht="15.75" hidden="1" thickBot="1" x14ac:dyDescent="0.3">
      <c r="I4" s="29" t="s">
        <v>276</v>
      </c>
      <c r="J4" s="29" t="s">
        <v>276</v>
      </c>
      <c r="K4" s="29" t="s">
        <v>275</v>
      </c>
      <c r="L4" s="29" t="s">
        <v>275</v>
      </c>
      <c r="N4" s="29" t="s">
        <v>275</v>
      </c>
      <c r="O4" s="29" t="s">
        <v>275</v>
      </c>
      <c r="P4" s="29" t="s">
        <v>275</v>
      </c>
      <c r="Q4" s="29" t="s">
        <v>275</v>
      </c>
      <c r="S4" s="29" t="s">
        <v>275</v>
      </c>
      <c r="T4" s="29" t="s">
        <v>275</v>
      </c>
      <c r="V4" s="29" t="s">
        <v>275</v>
      </c>
      <c r="W4" s="29" t="s">
        <v>275</v>
      </c>
    </row>
    <row r="5" spans="1:27" ht="15.75" customHeight="1" thickBot="1" x14ac:dyDescent="0.3">
      <c r="A5" s="40" t="s">
        <v>4</v>
      </c>
      <c r="B5" s="40" t="s">
        <v>5</v>
      </c>
      <c r="C5" s="40" t="s">
        <v>6</v>
      </c>
      <c r="D5" s="40" t="s">
        <v>7</v>
      </c>
      <c r="E5" s="40" t="s">
        <v>8</v>
      </c>
      <c r="F5" s="40" t="s">
        <v>283</v>
      </c>
      <c r="G5" s="45" t="s">
        <v>282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7" ht="0.2" customHeight="1" thickBot="1" x14ac:dyDescent="0.3">
      <c r="A6" s="40"/>
      <c r="B6" s="40"/>
      <c r="C6" s="40"/>
      <c r="D6" s="40"/>
      <c r="E6" s="40"/>
      <c r="F6" s="40"/>
      <c r="G6" s="46"/>
      <c r="H6" s="40" t="s">
        <v>9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7" ht="75" customHeight="1" thickBot="1" x14ac:dyDescent="0.3">
      <c r="A7" s="40"/>
      <c r="B7" s="40"/>
      <c r="C7" s="40"/>
      <c r="D7" s="40"/>
      <c r="E7" s="40"/>
      <c r="F7" s="40"/>
      <c r="G7" s="46"/>
      <c r="H7" s="40" t="s">
        <v>10</v>
      </c>
      <c r="I7" s="40"/>
      <c r="J7" s="40"/>
      <c r="K7" s="40"/>
      <c r="L7" s="40"/>
      <c r="M7" s="40" t="s">
        <v>11</v>
      </c>
      <c r="N7" s="40"/>
      <c r="O7" s="40"/>
      <c r="P7" s="40" t="s">
        <v>12</v>
      </c>
      <c r="Q7" s="40"/>
      <c r="R7" s="40" t="s">
        <v>13</v>
      </c>
      <c r="S7" s="40"/>
      <c r="T7" s="40"/>
      <c r="U7" s="40" t="s">
        <v>14</v>
      </c>
      <c r="V7" s="40"/>
      <c r="W7" s="40"/>
    </row>
    <row r="8" spans="1:27" ht="99.95" customHeight="1" thickBot="1" x14ac:dyDescent="0.3">
      <c r="A8" s="40"/>
      <c r="B8" s="40"/>
      <c r="C8" s="40"/>
      <c r="D8" s="40"/>
      <c r="E8" s="40"/>
      <c r="F8" s="40"/>
      <c r="G8" s="47"/>
      <c r="H8" s="9" t="s">
        <v>15</v>
      </c>
      <c r="I8" s="9" t="s">
        <v>262</v>
      </c>
      <c r="J8" s="22" t="s">
        <v>16</v>
      </c>
      <c r="K8" s="15" t="s">
        <v>263</v>
      </c>
      <c r="L8" s="26" t="s">
        <v>17</v>
      </c>
      <c r="M8" s="9" t="s">
        <v>15</v>
      </c>
      <c r="N8" s="9" t="s">
        <v>262</v>
      </c>
      <c r="O8" s="15" t="s">
        <v>263</v>
      </c>
      <c r="P8" s="9" t="s">
        <v>262</v>
      </c>
      <c r="Q8" s="15" t="s">
        <v>263</v>
      </c>
      <c r="R8" s="9" t="s">
        <v>18</v>
      </c>
      <c r="S8" s="9" t="s">
        <v>262</v>
      </c>
      <c r="T8" s="15" t="s">
        <v>263</v>
      </c>
      <c r="U8" s="9" t="s">
        <v>19</v>
      </c>
      <c r="V8" s="9" t="s">
        <v>262</v>
      </c>
      <c r="W8" s="15" t="s">
        <v>263</v>
      </c>
      <c r="X8" s="10"/>
    </row>
    <row r="9" spans="1:27" ht="15.75" thickBot="1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22" t="s">
        <v>20</v>
      </c>
      <c r="K9" s="9">
        <v>10</v>
      </c>
      <c r="L9" s="22" t="s">
        <v>21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7" ht="15.75" thickBot="1" x14ac:dyDescent="0.3">
      <c r="A10" s="12"/>
      <c r="B10" s="12"/>
      <c r="C10" s="12"/>
      <c r="D10" s="12"/>
      <c r="E10" s="12"/>
      <c r="F10" s="12"/>
      <c r="G10" s="12"/>
      <c r="H10" s="12"/>
      <c r="I10" s="48" t="s">
        <v>260</v>
      </c>
      <c r="J10" s="49"/>
      <c r="K10" s="50" t="s">
        <v>261</v>
      </c>
      <c r="L10" s="51"/>
      <c r="M10" s="12"/>
      <c r="N10" s="13" t="s">
        <v>260</v>
      </c>
      <c r="O10" s="37" t="s">
        <v>261</v>
      </c>
      <c r="P10" s="13" t="s">
        <v>260</v>
      </c>
      <c r="Q10" s="37" t="s">
        <v>261</v>
      </c>
      <c r="R10" s="12"/>
      <c r="S10" s="13" t="s">
        <v>260</v>
      </c>
      <c r="T10" s="37" t="s">
        <v>261</v>
      </c>
      <c r="U10" s="12"/>
      <c r="V10" s="13" t="s">
        <v>260</v>
      </c>
      <c r="W10" s="37" t="s">
        <v>261</v>
      </c>
    </row>
    <row r="11" spans="1:27" ht="15.75" thickBot="1" x14ac:dyDescent="0.3">
      <c r="A11" s="5"/>
      <c r="B11" s="5" t="s">
        <v>22</v>
      </c>
      <c r="C11" s="5"/>
      <c r="D11" s="5">
        <f>D12+D67+D159</f>
        <v>12761228</v>
      </c>
      <c r="E11" s="5">
        <v>2548528</v>
      </c>
      <c r="F11" s="5">
        <f>F12+F67+F159</f>
        <v>3526501</v>
      </c>
      <c r="G11" s="5">
        <f>G12+G67+G159</f>
        <v>4363196</v>
      </c>
      <c r="H11" s="5"/>
      <c r="I11" s="5">
        <f>I12+I67+I159</f>
        <v>2158000</v>
      </c>
      <c r="J11" s="5">
        <f>J12+J67+J159</f>
        <v>2158000</v>
      </c>
      <c r="K11" s="5">
        <f>K12+K67+K159</f>
        <v>3514625</v>
      </c>
      <c r="L11" s="5">
        <f>L12+L67+L159</f>
        <v>2158000</v>
      </c>
      <c r="M11" s="5"/>
      <c r="N11" s="5">
        <f>N12+N67+N159</f>
        <v>0</v>
      </c>
      <c r="O11" s="5">
        <f>O12+O67+O159</f>
        <v>75601</v>
      </c>
      <c r="P11" s="5">
        <f>P12+P67+P159</f>
        <v>560047</v>
      </c>
      <c r="Q11" s="5">
        <f>Q12+Q67+Q159</f>
        <v>419891</v>
      </c>
      <c r="R11" s="5"/>
      <c r="S11" s="5">
        <f>S12+S67+S159</f>
        <v>1319</v>
      </c>
      <c r="T11" s="5">
        <f>T12+T67+T159</f>
        <v>433393</v>
      </c>
      <c r="U11" s="5"/>
      <c r="V11" s="5">
        <f>V12+V67+V159</f>
        <v>813195</v>
      </c>
      <c r="W11" s="5">
        <f>W12+W67+W159</f>
        <v>967955</v>
      </c>
      <c r="X11" s="10">
        <f>K11-L11</f>
        <v>1356625</v>
      </c>
      <c r="Y11" s="10"/>
      <c r="Z11" s="10"/>
      <c r="AA11" s="10"/>
    </row>
    <row r="12" spans="1:27" ht="45.75" thickBot="1" x14ac:dyDescent="0.3">
      <c r="A12" s="1" t="s">
        <v>23</v>
      </c>
      <c r="B12" s="1" t="s">
        <v>24</v>
      </c>
      <c r="C12" s="1"/>
      <c r="D12" s="23">
        <f t="shared" ref="D12:G12" si="0">D13+D16+D22+D25+D41+D49</f>
        <v>10607270</v>
      </c>
      <c r="E12" s="1">
        <v>2343173</v>
      </c>
      <c r="F12" s="23">
        <f t="shared" si="0"/>
        <v>2018286</v>
      </c>
      <c r="G12" s="23">
        <f t="shared" si="0"/>
        <v>3505633</v>
      </c>
      <c r="H12" s="1"/>
      <c r="I12" s="23">
        <f t="shared" ref="I12:N12" si="1">I13+I16+I22+I25+I41+I49</f>
        <v>1179489</v>
      </c>
      <c r="J12" s="23">
        <f t="shared" si="1"/>
        <v>1179489</v>
      </c>
      <c r="K12" s="23">
        <f t="shared" si="1"/>
        <v>2573958</v>
      </c>
      <c r="L12" s="23">
        <f t="shared" si="1"/>
        <v>1252234</v>
      </c>
      <c r="M12" s="1"/>
      <c r="N12" s="23">
        <f t="shared" si="1"/>
        <v>0</v>
      </c>
      <c r="O12" s="23">
        <f t="shared" ref="O12" si="2">O13+O16+O22+O25+O41+O49</f>
        <v>0</v>
      </c>
      <c r="P12" s="23">
        <f t="shared" ref="P12:Q12" si="3">P13+P16+P22+P25+P41+P49</f>
        <v>120778</v>
      </c>
      <c r="Q12" s="23">
        <f t="shared" si="3"/>
        <v>160049</v>
      </c>
      <c r="R12" s="1"/>
      <c r="S12" s="23">
        <f t="shared" ref="S12:T12" si="4">S13+S16+S22+S25+S41+S49</f>
        <v>0</v>
      </c>
      <c r="T12" s="23">
        <f t="shared" si="4"/>
        <v>0</v>
      </c>
      <c r="U12" s="1"/>
      <c r="V12" s="23">
        <f t="shared" ref="V12:W12" si="5">V13+V16+V22+V25+V41+V49</f>
        <v>718619</v>
      </c>
      <c r="W12" s="23">
        <f t="shared" si="5"/>
        <v>803726</v>
      </c>
      <c r="X12" s="10"/>
      <c r="Y12" s="10"/>
      <c r="Z12" s="10"/>
    </row>
    <row r="13" spans="1:27" ht="30.75" thickBot="1" x14ac:dyDescent="0.3">
      <c r="A13" s="3" t="s">
        <v>25</v>
      </c>
      <c r="B13" s="3" t="s">
        <v>26</v>
      </c>
      <c r="C13" s="3"/>
      <c r="D13" s="23">
        <f t="shared" ref="D13:D14" si="6">D14</f>
        <v>1500</v>
      </c>
      <c r="E13" s="3">
        <v>1500</v>
      </c>
      <c r="F13" s="3">
        <v>0</v>
      </c>
      <c r="G13" s="3">
        <f t="shared" ref="G13:G14" si="7">G14</f>
        <v>0</v>
      </c>
      <c r="H13" s="3"/>
      <c r="I13" s="3">
        <f>I14</f>
        <v>0</v>
      </c>
      <c r="J13" s="23">
        <f t="shared" ref="J13:L14" si="8">J14</f>
        <v>0</v>
      </c>
      <c r="K13" s="3">
        <f t="shared" si="8"/>
        <v>0</v>
      </c>
      <c r="L13" s="23">
        <f t="shared" si="8"/>
        <v>0</v>
      </c>
      <c r="M13" s="3"/>
      <c r="N13" s="3">
        <v>0</v>
      </c>
      <c r="O13" s="3">
        <v>0</v>
      </c>
      <c r="P13" s="23">
        <f t="shared" ref="P13:Q14" si="9">P14</f>
        <v>0</v>
      </c>
      <c r="Q13" s="23">
        <f t="shared" si="9"/>
        <v>0</v>
      </c>
      <c r="R13" s="3"/>
      <c r="S13" s="23">
        <f t="shared" ref="S13:T14" si="10">S14</f>
        <v>0</v>
      </c>
      <c r="T13" s="23">
        <f t="shared" si="10"/>
        <v>0</v>
      </c>
      <c r="U13" s="3"/>
      <c r="V13" s="23">
        <f t="shared" ref="V13:W14" si="11">V14</f>
        <v>0</v>
      </c>
      <c r="W13" s="23">
        <f t="shared" si="11"/>
        <v>0</v>
      </c>
      <c r="X13" s="10"/>
      <c r="Y13" s="10"/>
      <c r="Z13" s="10"/>
    </row>
    <row r="14" spans="1:27" ht="15.75" thickBot="1" x14ac:dyDescent="0.3">
      <c r="A14" s="4"/>
      <c r="B14" s="4" t="s">
        <v>27</v>
      </c>
      <c r="C14" s="4"/>
      <c r="D14" s="23">
        <f t="shared" si="6"/>
        <v>1500</v>
      </c>
      <c r="E14" s="4">
        <v>1500</v>
      </c>
      <c r="F14" s="4">
        <v>0</v>
      </c>
      <c r="G14" s="4">
        <f t="shared" si="7"/>
        <v>0</v>
      </c>
      <c r="H14" s="4"/>
      <c r="I14" s="4">
        <f>I15</f>
        <v>0</v>
      </c>
      <c r="J14" s="23">
        <f t="shared" si="8"/>
        <v>0</v>
      </c>
      <c r="K14" s="4">
        <f t="shared" si="8"/>
        <v>0</v>
      </c>
      <c r="L14" s="23">
        <f t="shared" si="8"/>
        <v>0</v>
      </c>
      <c r="M14" s="4"/>
      <c r="N14" s="4">
        <v>0</v>
      </c>
      <c r="O14" s="4">
        <v>0</v>
      </c>
      <c r="P14" s="23">
        <f t="shared" si="9"/>
        <v>0</v>
      </c>
      <c r="Q14" s="23">
        <f t="shared" si="9"/>
        <v>0</v>
      </c>
      <c r="R14" s="4"/>
      <c r="S14" s="23">
        <f t="shared" si="10"/>
        <v>0</v>
      </c>
      <c r="T14" s="23">
        <f t="shared" si="10"/>
        <v>0</v>
      </c>
      <c r="U14" s="4"/>
      <c r="V14" s="23">
        <f t="shared" si="11"/>
        <v>0</v>
      </c>
      <c r="W14" s="23">
        <f t="shared" si="11"/>
        <v>0</v>
      </c>
      <c r="X14" s="10"/>
      <c r="Y14" s="10"/>
      <c r="Z14" s="10"/>
    </row>
    <row r="15" spans="1:27" ht="105.75" thickBot="1" x14ac:dyDescent="0.3">
      <c r="A15" s="7" t="s">
        <v>28</v>
      </c>
      <c r="B15" s="6" t="s">
        <v>29</v>
      </c>
      <c r="C15" s="7" t="s">
        <v>30</v>
      </c>
      <c r="D15" s="7">
        <v>1500</v>
      </c>
      <c r="E15" s="7">
        <v>1500</v>
      </c>
      <c r="F15" s="7">
        <f>I15+N15+P15+S15+V15</f>
        <v>0</v>
      </c>
      <c r="G15" s="7">
        <f>K15+O15+Q15+T15+W15</f>
        <v>0</v>
      </c>
      <c r="H15" s="7" t="s">
        <v>31</v>
      </c>
      <c r="I15" s="7">
        <v>0</v>
      </c>
      <c r="J15" s="24">
        <v>0</v>
      </c>
      <c r="K15" s="7">
        <v>0</v>
      </c>
      <c r="L15" s="24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  <c r="X15" s="10"/>
      <c r="Y15" s="10"/>
      <c r="Z15" s="10"/>
    </row>
    <row r="16" spans="1:27" ht="30.75" thickBot="1" x14ac:dyDescent="0.3">
      <c r="A16" s="3" t="s">
        <v>32</v>
      </c>
      <c r="B16" s="3" t="s">
        <v>33</v>
      </c>
      <c r="C16" s="3"/>
      <c r="D16" s="23">
        <f t="shared" ref="D16:G16" si="12">D17</f>
        <v>1829939</v>
      </c>
      <c r="E16" s="3">
        <v>662707</v>
      </c>
      <c r="F16" s="23">
        <f t="shared" si="12"/>
        <v>503639</v>
      </c>
      <c r="G16" s="3">
        <f t="shared" si="12"/>
        <v>1120732</v>
      </c>
      <c r="H16" s="3"/>
      <c r="I16" s="3">
        <f>I17</f>
        <v>0</v>
      </c>
      <c r="J16" s="23">
        <f t="shared" ref="J16:Q16" si="13">J17</f>
        <v>0</v>
      </c>
      <c r="K16" s="3">
        <f t="shared" si="13"/>
        <v>531986</v>
      </c>
      <c r="L16" s="23">
        <f t="shared" si="13"/>
        <v>0</v>
      </c>
      <c r="M16" s="3"/>
      <c r="N16" s="23">
        <f t="shared" si="13"/>
        <v>0</v>
      </c>
      <c r="O16" s="23">
        <f t="shared" si="13"/>
        <v>0</v>
      </c>
      <c r="P16" s="23">
        <f t="shared" si="13"/>
        <v>78102</v>
      </c>
      <c r="Q16" s="23">
        <f t="shared" si="13"/>
        <v>78102</v>
      </c>
      <c r="R16" s="3"/>
      <c r="S16" s="3">
        <f t="shared" ref="S16:T16" si="14">S17</f>
        <v>0</v>
      </c>
      <c r="T16" s="3">
        <f t="shared" si="14"/>
        <v>0</v>
      </c>
      <c r="U16" s="3"/>
      <c r="V16" s="3">
        <f t="shared" ref="V16:W16" si="15">V17</f>
        <v>425537</v>
      </c>
      <c r="W16" s="3">
        <f t="shared" si="15"/>
        <v>510644</v>
      </c>
      <c r="X16" s="10"/>
      <c r="Y16" s="10"/>
      <c r="Z16" s="10"/>
    </row>
    <row r="17" spans="1:26" ht="15.75" thickBot="1" x14ac:dyDescent="0.3">
      <c r="A17" s="4"/>
      <c r="B17" s="4" t="s">
        <v>27</v>
      </c>
      <c r="C17" s="4"/>
      <c r="D17" s="23">
        <f t="shared" ref="D17:G17" si="16">D18+D19+D20+D21</f>
        <v>1829939</v>
      </c>
      <c r="E17" s="4">
        <v>662707</v>
      </c>
      <c r="F17" s="23">
        <f t="shared" si="16"/>
        <v>503639</v>
      </c>
      <c r="G17" s="4">
        <f t="shared" si="16"/>
        <v>1120732</v>
      </c>
      <c r="H17" s="4"/>
      <c r="I17" s="4">
        <f>I18+I19+I20+I21</f>
        <v>0</v>
      </c>
      <c r="J17" s="23">
        <f t="shared" ref="J17:L17" si="17">J18+J19+J20+J21</f>
        <v>0</v>
      </c>
      <c r="K17" s="4">
        <f t="shared" si="17"/>
        <v>531986</v>
      </c>
      <c r="L17" s="23">
        <f t="shared" si="17"/>
        <v>0</v>
      </c>
      <c r="M17" s="4"/>
      <c r="N17" s="23">
        <f t="shared" ref="N17:Q17" si="18">N18+N19+N20+N21</f>
        <v>0</v>
      </c>
      <c r="O17" s="23">
        <f t="shared" si="18"/>
        <v>0</v>
      </c>
      <c r="P17" s="23">
        <f t="shared" si="18"/>
        <v>78102</v>
      </c>
      <c r="Q17" s="23">
        <f t="shared" si="18"/>
        <v>78102</v>
      </c>
      <c r="R17" s="4"/>
      <c r="S17" s="4">
        <f t="shared" ref="S17:T17" si="19">S18+S19+S20+S21</f>
        <v>0</v>
      </c>
      <c r="T17" s="4">
        <f t="shared" si="19"/>
        <v>0</v>
      </c>
      <c r="U17" s="4"/>
      <c r="V17" s="4">
        <f t="shared" ref="V17:W17" si="20">V18+V19+V20+V21</f>
        <v>425537</v>
      </c>
      <c r="W17" s="4">
        <f t="shared" si="20"/>
        <v>510644</v>
      </c>
      <c r="X17" s="10"/>
      <c r="Y17" s="10"/>
      <c r="Z17" s="10"/>
    </row>
    <row r="18" spans="1:26" ht="90.75" thickBot="1" x14ac:dyDescent="0.3">
      <c r="A18" s="7" t="s">
        <v>34</v>
      </c>
      <c r="B18" s="6" t="s">
        <v>35</v>
      </c>
      <c r="C18" s="7" t="s">
        <v>30</v>
      </c>
      <c r="D18" s="7">
        <v>416467</v>
      </c>
      <c r="E18" s="7">
        <v>0</v>
      </c>
      <c r="F18" s="7">
        <f t="shared" ref="F18:F21" si="21">I18+N18+P18+S18+V18</f>
        <v>1500</v>
      </c>
      <c r="G18" s="7">
        <f t="shared" ref="G18:G21" si="22">K18+O18+Q18+T18+W18</f>
        <v>369967</v>
      </c>
      <c r="H18" s="30" t="s">
        <v>267</v>
      </c>
      <c r="I18" s="7"/>
      <c r="J18" s="24">
        <v>0</v>
      </c>
      <c r="K18" s="7">
        <v>368467</v>
      </c>
      <c r="L18" s="24">
        <v>0</v>
      </c>
      <c r="M18" s="7"/>
      <c r="N18" s="7">
        <v>0</v>
      </c>
      <c r="O18" s="7">
        <v>0</v>
      </c>
      <c r="P18" s="7">
        <v>1500</v>
      </c>
      <c r="Q18" s="7">
        <v>1500</v>
      </c>
      <c r="R18" s="7"/>
      <c r="S18" s="7">
        <v>0</v>
      </c>
      <c r="T18" s="7">
        <v>0</v>
      </c>
      <c r="U18" s="7"/>
      <c r="V18" s="7">
        <v>0</v>
      </c>
      <c r="W18" s="7">
        <v>0</v>
      </c>
      <c r="X18" s="10"/>
      <c r="Y18" s="10"/>
      <c r="Z18" s="10"/>
    </row>
    <row r="19" spans="1:26" ht="60.75" thickBot="1" x14ac:dyDescent="0.3">
      <c r="A19" s="7" t="s">
        <v>34</v>
      </c>
      <c r="B19" s="6" t="s">
        <v>36</v>
      </c>
      <c r="C19" s="7" t="s">
        <v>30</v>
      </c>
      <c r="D19" s="7">
        <v>297707</v>
      </c>
      <c r="E19" s="7">
        <v>92921</v>
      </c>
      <c r="F19" s="7">
        <f t="shared" si="21"/>
        <v>41267</v>
      </c>
      <c r="G19" s="7">
        <f t="shared" si="22"/>
        <v>204786</v>
      </c>
      <c r="H19" s="30" t="s">
        <v>266</v>
      </c>
      <c r="I19" s="7"/>
      <c r="J19" s="24">
        <v>0</v>
      </c>
      <c r="K19" s="7">
        <v>163519</v>
      </c>
      <c r="L19" s="24">
        <v>0</v>
      </c>
      <c r="M19" s="7" t="s">
        <v>37</v>
      </c>
      <c r="N19" s="7">
        <v>0</v>
      </c>
      <c r="O19" s="7"/>
      <c r="P19" s="7">
        <v>41267</v>
      </c>
      <c r="Q19" s="7">
        <v>41267</v>
      </c>
      <c r="R19" s="7"/>
      <c r="S19" s="7">
        <v>0</v>
      </c>
      <c r="T19" s="7">
        <v>0</v>
      </c>
      <c r="U19" s="7"/>
      <c r="V19" s="7">
        <v>0</v>
      </c>
      <c r="W19" s="7">
        <v>0</v>
      </c>
      <c r="X19" s="10"/>
      <c r="Y19" s="10"/>
      <c r="Z19" s="10"/>
    </row>
    <row r="20" spans="1:26" ht="90.75" thickBot="1" x14ac:dyDescent="0.3">
      <c r="A20" s="7" t="s">
        <v>38</v>
      </c>
      <c r="B20" s="6" t="s">
        <v>39</v>
      </c>
      <c r="C20" s="7" t="s">
        <v>40</v>
      </c>
      <c r="D20" s="7">
        <v>1066430</v>
      </c>
      <c r="E20" s="7">
        <v>555786</v>
      </c>
      <c r="F20" s="7">
        <f t="shared" si="21"/>
        <v>425537</v>
      </c>
      <c r="G20" s="7">
        <f t="shared" si="22"/>
        <v>510644</v>
      </c>
      <c r="H20" s="30" t="s">
        <v>268</v>
      </c>
      <c r="I20" s="7"/>
      <c r="J20" s="24">
        <v>0</v>
      </c>
      <c r="K20" s="7">
        <v>0</v>
      </c>
      <c r="L20" s="24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41</v>
      </c>
      <c r="V20" s="7">
        <v>425537</v>
      </c>
      <c r="W20" s="7">
        <v>510644</v>
      </c>
      <c r="X20" s="10"/>
      <c r="Y20" s="10"/>
      <c r="Z20" s="10"/>
    </row>
    <row r="21" spans="1:26" ht="60.75" thickBot="1" x14ac:dyDescent="0.3">
      <c r="A21" s="7" t="s">
        <v>34</v>
      </c>
      <c r="B21" s="6" t="s">
        <v>42</v>
      </c>
      <c r="C21" s="7" t="s">
        <v>30</v>
      </c>
      <c r="D21" s="7">
        <v>49335</v>
      </c>
      <c r="E21" s="7">
        <v>14000</v>
      </c>
      <c r="F21" s="7">
        <f t="shared" si="21"/>
        <v>35335</v>
      </c>
      <c r="G21" s="7">
        <f t="shared" si="22"/>
        <v>35335</v>
      </c>
      <c r="H21" s="7"/>
      <c r="I21" s="7"/>
      <c r="J21" s="24">
        <v>0</v>
      </c>
      <c r="K21" s="7">
        <v>0</v>
      </c>
      <c r="L21" s="24">
        <v>0</v>
      </c>
      <c r="M21" s="7"/>
      <c r="N21" s="7">
        <v>0</v>
      </c>
      <c r="O21" s="7">
        <v>0</v>
      </c>
      <c r="P21" s="7">
        <v>35335</v>
      </c>
      <c r="Q21" s="7">
        <v>35335</v>
      </c>
      <c r="R21" s="7"/>
      <c r="S21" s="7">
        <v>0</v>
      </c>
      <c r="T21" s="7">
        <v>0</v>
      </c>
      <c r="U21" s="7"/>
      <c r="V21" s="7">
        <v>0</v>
      </c>
      <c r="W21" s="7">
        <v>0</v>
      </c>
      <c r="X21" s="10"/>
      <c r="Y21" s="10"/>
      <c r="Z21" s="10"/>
    </row>
    <row r="22" spans="1:26" ht="30.75" thickBot="1" x14ac:dyDescent="0.3">
      <c r="A22" s="3" t="s">
        <v>43</v>
      </c>
      <c r="B22" s="3" t="s">
        <v>44</v>
      </c>
      <c r="C22" s="3"/>
      <c r="D22" s="23">
        <f t="shared" ref="D22:G23" si="23">D23</f>
        <v>14880</v>
      </c>
      <c r="E22" s="3">
        <v>0</v>
      </c>
      <c r="F22" s="23">
        <f t="shared" si="23"/>
        <v>14880</v>
      </c>
      <c r="G22" s="3">
        <f t="shared" si="23"/>
        <v>14880</v>
      </c>
      <c r="H22" s="3"/>
      <c r="I22" s="3">
        <f>I23</f>
        <v>14880</v>
      </c>
      <c r="J22" s="23">
        <f t="shared" ref="J22:J23" si="24">J23</f>
        <v>14880</v>
      </c>
      <c r="K22" s="3">
        <f t="shared" ref="K22:K23" si="25">K23</f>
        <v>14880</v>
      </c>
      <c r="L22" s="23">
        <f t="shared" ref="L22:L23" si="26">L23</f>
        <v>14880</v>
      </c>
      <c r="M22" s="3"/>
      <c r="N22" s="23">
        <f t="shared" ref="N22:Q23" si="27">N23</f>
        <v>0</v>
      </c>
      <c r="O22" s="23">
        <f t="shared" si="27"/>
        <v>0</v>
      </c>
      <c r="P22" s="23">
        <f t="shared" si="27"/>
        <v>0</v>
      </c>
      <c r="Q22" s="23">
        <f t="shared" si="27"/>
        <v>0</v>
      </c>
      <c r="R22" s="3"/>
      <c r="S22" s="23">
        <f t="shared" ref="S22:T23" si="28">S23</f>
        <v>0</v>
      </c>
      <c r="T22" s="23">
        <f t="shared" si="28"/>
        <v>0</v>
      </c>
      <c r="U22" s="3"/>
      <c r="V22" s="23">
        <f t="shared" ref="V22:W23" si="29">V23</f>
        <v>0</v>
      </c>
      <c r="W22" s="23">
        <f t="shared" si="29"/>
        <v>0</v>
      </c>
      <c r="X22" s="10"/>
      <c r="Y22" s="10"/>
      <c r="Z22" s="10"/>
    </row>
    <row r="23" spans="1:26" ht="15.75" thickBot="1" x14ac:dyDescent="0.3">
      <c r="A23" s="4"/>
      <c r="B23" s="4" t="s">
        <v>45</v>
      </c>
      <c r="C23" s="4"/>
      <c r="D23" s="23">
        <f t="shared" si="23"/>
        <v>14880</v>
      </c>
      <c r="E23" s="4">
        <v>0</v>
      </c>
      <c r="F23" s="23">
        <f t="shared" si="23"/>
        <v>14880</v>
      </c>
      <c r="G23" s="4">
        <f t="shared" si="23"/>
        <v>14880</v>
      </c>
      <c r="H23" s="4"/>
      <c r="I23" s="4">
        <f>I24</f>
        <v>14880</v>
      </c>
      <c r="J23" s="23">
        <f t="shared" si="24"/>
        <v>14880</v>
      </c>
      <c r="K23" s="4">
        <f t="shared" si="25"/>
        <v>14880</v>
      </c>
      <c r="L23" s="23">
        <f t="shared" si="26"/>
        <v>14880</v>
      </c>
      <c r="M23" s="4"/>
      <c r="N23" s="23">
        <f t="shared" si="27"/>
        <v>0</v>
      </c>
      <c r="O23" s="23">
        <f t="shared" si="27"/>
        <v>0</v>
      </c>
      <c r="P23" s="23">
        <f t="shared" si="27"/>
        <v>0</v>
      </c>
      <c r="Q23" s="23">
        <f t="shared" si="27"/>
        <v>0</v>
      </c>
      <c r="R23" s="4"/>
      <c r="S23" s="23">
        <f t="shared" si="28"/>
        <v>0</v>
      </c>
      <c r="T23" s="23">
        <f t="shared" si="28"/>
        <v>0</v>
      </c>
      <c r="U23" s="4"/>
      <c r="V23" s="23">
        <f t="shared" si="29"/>
        <v>0</v>
      </c>
      <c r="W23" s="23">
        <f t="shared" si="29"/>
        <v>0</v>
      </c>
      <c r="X23" s="10"/>
      <c r="Y23" s="10"/>
      <c r="Z23" s="10"/>
    </row>
    <row r="24" spans="1:26" ht="97.5" customHeight="1" thickBot="1" x14ac:dyDescent="0.3">
      <c r="A24" s="7" t="s">
        <v>46</v>
      </c>
      <c r="B24" s="6" t="s">
        <v>47</v>
      </c>
      <c r="C24" s="7" t="s">
        <v>48</v>
      </c>
      <c r="D24" s="7">
        <v>14880</v>
      </c>
      <c r="E24" s="7">
        <v>0</v>
      </c>
      <c r="F24" s="7">
        <f>I24+N24+P24+S24+V24</f>
        <v>14880</v>
      </c>
      <c r="G24" s="7">
        <f>K24+O24+Q24+T24+W24</f>
        <v>14880</v>
      </c>
      <c r="H24" s="30" t="s">
        <v>269</v>
      </c>
      <c r="I24" s="7">
        <v>14880</v>
      </c>
      <c r="J24" s="24">
        <v>14880</v>
      </c>
      <c r="K24" s="7">
        <v>14880</v>
      </c>
      <c r="L24" s="24">
        <v>14880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  <c r="X24" s="10"/>
      <c r="Y24" s="10"/>
      <c r="Z24" s="10"/>
    </row>
    <row r="25" spans="1:26" ht="60.75" thickBot="1" x14ac:dyDescent="0.3">
      <c r="A25" s="3" t="s">
        <v>49</v>
      </c>
      <c r="B25" s="3" t="s">
        <v>50</v>
      </c>
      <c r="C25" s="3"/>
      <c r="D25" s="23">
        <f>D26+D36</f>
        <v>3783441</v>
      </c>
      <c r="E25" s="3">
        <v>1183318</v>
      </c>
      <c r="F25" s="23">
        <f>F26+F36</f>
        <v>496534</v>
      </c>
      <c r="G25" s="23">
        <f>G26+G36</f>
        <v>1368348</v>
      </c>
      <c r="H25" s="3"/>
      <c r="I25" s="23">
        <f>I26+I36</f>
        <v>184216</v>
      </c>
      <c r="J25" s="23">
        <f>J26+J36</f>
        <v>184216</v>
      </c>
      <c r="K25" s="23">
        <f>K26+K36</f>
        <v>1031195</v>
      </c>
      <c r="L25" s="23">
        <f>L26+L36</f>
        <v>254561</v>
      </c>
      <c r="M25" s="3"/>
      <c r="N25" s="23">
        <f t="shared" ref="N25:Q25" si="30">N26+N36</f>
        <v>0</v>
      </c>
      <c r="O25" s="23">
        <f t="shared" si="30"/>
        <v>0</v>
      </c>
      <c r="P25" s="23">
        <f t="shared" si="30"/>
        <v>19236</v>
      </c>
      <c r="Q25" s="23">
        <f t="shared" si="30"/>
        <v>44071</v>
      </c>
      <c r="R25" s="3"/>
      <c r="S25" s="23">
        <f t="shared" ref="S25" si="31">S26+S36</f>
        <v>0</v>
      </c>
      <c r="T25" s="23">
        <f t="shared" ref="T25" si="32">T26+T36</f>
        <v>0</v>
      </c>
      <c r="U25" s="3"/>
      <c r="V25" s="23">
        <f t="shared" ref="V25:W25" si="33">V26+V36</f>
        <v>293082</v>
      </c>
      <c r="W25" s="23">
        <f t="shared" si="33"/>
        <v>293082</v>
      </c>
      <c r="X25" s="10"/>
      <c r="Y25" s="10"/>
      <c r="Z25" s="10"/>
    </row>
    <row r="26" spans="1:26" ht="15.75" thickBot="1" x14ac:dyDescent="0.3">
      <c r="A26" s="4"/>
      <c r="B26" s="4" t="s">
        <v>27</v>
      </c>
      <c r="C26" s="4"/>
      <c r="D26" s="23">
        <f t="shared" ref="D26:G26" si="34">D27+D28+D29+D30+D31+D32+D33+D34+D35</f>
        <v>3706713</v>
      </c>
      <c r="E26" s="4">
        <v>1177406</v>
      </c>
      <c r="F26" s="23">
        <f t="shared" si="34"/>
        <v>425718</v>
      </c>
      <c r="G26" s="23">
        <f t="shared" si="34"/>
        <v>1307532</v>
      </c>
      <c r="H26" s="4"/>
      <c r="I26" s="23">
        <f t="shared" ref="I26:J26" si="35">I27+I28+I29+I30+I31+I32+I33+I34+I35</f>
        <v>113400</v>
      </c>
      <c r="J26" s="23">
        <f t="shared" si="35"/>
        <v>113400</v>
      </c>
      <c r="K26" s="23">
        <f t="shared" ref="K26:L26" si="36">K27+K28+K29+K30+K31+K32+K33+K34+K35</f>
        <v>970379</v>
      </c>
      <c r="L26" s="23">
        <f t="shared" si="36"/>
        <v>193745</v>
      </c>
      <c r="M26" s="4"/>
      <c r="N26" s="4">
        <v>0</v>
      </c>
      <c r="O26" s="4">
        <v>0</v>
      </c>
      <c r="P26" s="23">
        <f t="shared" ref="P26:Q26" si="37">P27+P28+P29+P30+P31+P32+P33+P34+P35</f>
        <v>19236</v>
      </c>
      <c r="Q26" s="23">
        <f t="shared" si="37"/>
        <v>44071</v>
      </c>
      <c r="R26" s="4"/>
      <c r="S26" s="23">
        <f t="shared" ref="S26:T26" si="38">S27+S28+S29+S30+S31+S32+S33+S34+S35</f>
        <v>0</v>
      </c>
      <c r="T26" s="23">
        <f t="shared" si="38"/>
        <v>0</v>
      </c>
      <c r="U26" s="4"/>
      <c r="V26" s="23">
        <f t="shared" ref="V26:W26" si="39">V27+V28+V29+V30+V31+V32+V33+V34+V35</f>
        <v>293082</v>
      </c>
      <c r="W26" s="23">
        <f t="shared" si="39"/>
        <v>293082</v>
      </c>
      <c r="X26" s="10"/>
      <c r="Y26" s="10"/>
      <c r="Z26" s="10"/>
    </row>
    <row r="27" spans="1:26" ht="45.75" thickBot="1" x14ac:dyDescent="0.3">
      <c r="A27" s="7" t="s">
        <v>51</v>
      </c>
      <c r="B27" s="6" t="s">
        <v>52</v>
      </c>
      <c r="C27" s="7" t="s">
        <v>48</v>
      </c>
      <c r="D27" s="7">
        <v>19236</v>
      </c>
      <c r="E27" s="7">
        <v>0</v>
      </c>
      <c r="F27" s="7">
        <f t="shared" ref="F27:F40" si="40">I27+N27+P27+S27+V27</f>
        <v>19236</v>
      </c>
      <c r="G27" s="7">
        <f t="shared" ref="G27:G35" si="41">K27+O27+Q27+T27+W27</f>
        <v>19236</v>
      </c>
      <c r="H27" s="7"/>
      <c r="I27" s="7">
        <v>0</v>
      </c>
      <c r="J27" s="24">
        <v>0</v>
      </c>
      <c r="K27" s="7">
        <v>0</v>
      </c>
      <c r="L27" s="24">
        <v>0</v>
      </c>
      <c r="M27" s="7"/>
      <c r="N27" s="7">
        <v>0</v>
      </c>
      <c r="O27" s="7">
        <v>0</v>
      </c>
      <c r="P27" s="7">
        <v>19236</v>
      </c>
      <c r="Q27" s="7">
        <v>19236</v>
      </c>
      <c r="R27" s="7"/>
      <c r="S27" s="7">
        <v>0</v>
      </c>
      <c r="T27" s="7">
        <v>0</v>
      </c>
      <c r="U27" s="7"/>
      <c r="V27" s="7">
        <v>0</v>
      </c>
      <c r="W27" s="7">
        <v>0</v>
      </c>
      <c r="X27" s="10"/>
      <c r="Y27" s="10"/>
      <c r="Z27" s="10"/>
    </row>
    <row r="28" spans="1:26" ht="42.75" customHeight="1" thickBot="1" x14ac:dyDescent="0.3">
      <c r="A28" s="7" t="s">
        <v>53</v>
      </c>
      <c r="B28" s="6" t="s">
        <v>54</v>
      </c>
      <c r="C28" s="7" t="s">
        <v>30</v>
      </c>
      <c r="D28" s="7">
        <v>2500</v>
      </c>
      <c r="E28" s="7">
        <v>2500</v>
      </c>
      <c r="F28" s="7">
        <f t="shared" si="40"/>
        <v>0</v>
      </c>
      <c r="G28" s="7">
        <f t="shared" si="41"/>
        <v>0</v>
      </c>
      <c r="H28" s="30" t="s">
        <v>269</v>
      </c>
      <c r="I28" s="7">
        <v>0</v>
      </c>
      <c r="J28" s="24">
        <v>0</v>
      </c>
      <c r="K28" s="7">
        <v>0</v>
      </c>
      <c r="L28" s="24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  <c r="X28" s="10"/>
      <c r="Y28" s="10"/>
      <c r="Z28" s="10"/>
    </row>
    <row r="29" spans="1:26" ht="182.25" customHeight="1" thickBot="1" x14ac:dyDescent="0.3">
      <c r="A29" s="7" t="s">
        <v>55</v>
      </c>
      <c r="B29" s="6" t="s">
        <v>56</v>
      </c>
      <c r="C29" s="7" t="s">
        <v>40</v>
      </c>
      <c r="D29" s="7">
        <v>914362</v>
      </c>
      <c r="E29" s="7">
        <v>591370</v>
      </c>
      <c r="F29" s="7">
        <f t="shared" si="40"/>
        <v>293082</v>
      </c>
      <c r="G29" s="7">
        <f t="shared" si="41"/>
        <v>293082</v>
      </c>
      <c r="H29" s="7"/>
      <c r="I29" s="7">
        <v>0</v>
      </c>
      <c r="J29" s="24">
        <v>0</v>
      </c>
      <c r="K29" s="7">
        <v>0</v>
      </c>
      <c r="L29" s="24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57</v>
      </c>
      <c r="V29" s="7">
        <v>293082</v>
      </c>
      <c r="W29" s="7">
        <v>293082</v>
      </c>
      <c r="X29" s="10"/>
      <c r="Y29" s="10"/>
      <c r="Z29" s="10"/>
    </row>
    <row r="30" spans="1:26" ht="75.75" thickBot="1" x14ac:dyDescent="0.3">
      <c r="A30" s="7" t="s">
        <v>51</v>
      </c>
      <c r="B30" s="6" t="s">
        <v>58</v>
      </c>
      <c r="C30" s="7" t="s">
        <v>59</v>
      </c>
      <c r="D30" s="7">
        <v>20100</v>
      </c>
      <c r="E30" s="7">
        <v>18000</v>
      </c>
      <c r="F30" s="7">
        <f t="shared" si="40"/>
        <v>0</v>
      </c>
      <c r="G30" s="7">
        <f t="shared" si="41"/>
        <v>0</v>
      </c>
      <c r="H30" s="7"/>
      <c r="I30" s="7">
        <v>0</v>
      </c>
      <c r="J30" s="24">
        <v>0</v>
      </c>
      <c r="K30" s="7">
        <v>0</v>
      </c>
      <c r="L30" s="24">
        <v>0</v>
      </c>
      <c r="M30" s="7" t="s">
        <v>31</v>
      </c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  <c r="X30" s="10"/>
      <c r="Y30" s="10"/>
      <c r="Z30" s="10"/>
    </row>
    <row r="31" spans="1:26" ht="51.75" customHeight="1" thickBot="1" x14ac:dyDescent="0.3">
      <c r="A31" s="7" t="s">
        <v>60</v>
      </c>
      <c r="B31" s="14" t="s">
        <v>61</v>
      </c>
      <c r="C31" s="7" t="s">
        <v>48</v>
      </c>
      <c r="D31" s="7">
        <v>12331</v>
      </c>
      <c r="E31" s="7">
        <v>0</v>
      </c>
      <c r="F31" s="7">
        <f t="shared" si="40"/>
        <v>0</v>
      </c>
      <c r="G31" s="7">
        <f t="shared" si="41"/>
        <v>12331</v>
      </c>
      <c r="H31" s="7"/>
      <c r="I31" s="7">
        <v>0</v>
      </c>
      <c r="J31" s="24">
        <v>0</v>
      </c>
      <c r="K31" s="7">
        <v>0</v>
      </c>
      <c r="L31" s="24">
        <v>0</v>
      </c>
      <c r="M31" s="7"/>
      <c r="N31" s="7">
        <v>0</v>
      </c>
      <c r="O31" s="7">
        <v>0</v>
      </c>
      <c r="P31" s="7">
        <v>0</v>
      </c>
      <c r="Q31" s="16">
        <v>12331</v>
      </c>
      <c r="R31" s="7"/>
      <c r="S31" s="7">
        <v>0</v>
      </c>
      <c r="T31" s="7">
        <v>0</v>
      </c>
      <c r="U31" s="7"/>
      <c r="V31" s="7">
        <v>0</v>
      </c>
      <c r="W31" s="7">
        <v>0</v>
      </c>
      <c r="X31" s="10"/>
      <c r="Y31" s="10"/>
      <c r="Z31" s="10"/>
    </row>
    <row r="32" spans="1:26" ht="45.75" thickBot="1" x14ac:dyDescent="0.3">
      <c r="A32" s="7" t="s">
        <v>51</v>
      </c>
      <c r="B32" s="14" t="s">
        <v>62</v>
      </c>
      <c r="C32" s="7" t="s">
        <v>48</v>
      </c>
      <c r="D32" s="7">
        <v>12504</v>
      </c>
      <c r="E32" s="7">
        <v>0</v>
      </c>
      <c r="F32" s="7">
        <f t="shared" si="40"/>
        <v>0</v>
      </c>
      <c r="G32" s="7">
        <f t="shared" si="41"/>
        <v>12504</v>
      </c>
      <c r="H32" s="7"/>
      <c r="I32" s="7">
        <v>0</v>
      </c>
      <c r="J32" s="24">
        <v>0</v>
      </c>
      <c r="K32" s="7">
        <v>0</v>
      </c>
      <c r="L32" s="24">
        <v>0</v>
      </c>
      <c r="M32" s="7"/>
      <c r="N32" s="7">
        <v>0</v>
      </c>
      <c r="O32" s="7">
        <v>0</v>
      </c>
      <c r="P32" s="7">
        <v>0</v>
      </c>
      <c r="Q32" s="16">
        <v>12504</v>
      </c>
      <c r="R32" s="7"/>
      <c r="S32" s="7">
        <v>0</v>
      </c>
      <c r="T32" s="7">
        <v>0</v>
      </c>
      <c r="U32" s="7"/>
      <c r="V32" s="7">
        <v>0</v>
      </c>
      <c r="W32" s="7">
        <v>0</v>
      </c>
      <c r="X32" s="10"/>
      <c r="Y32" s="10"/>
      <c r="Z32" s="10"/>
    </row>
    <row r="33" spans="1:26" ht="45.75" thickBot="1" x14ac:dyDescent="0.3">
      <c r="A33" s="7" t="s">
        <v>53</v>
      </c>
      <c r="B33" s="6" t="s">
        <v>63</v>
      </c>
      <c r="C33" s="7" t="s">
        <v>30</v>
      </c>
      <c r="D33" s="7">
        <v>2500</v>
      </c>
      <c r="E33" s="7">
        <v>2500</v>
      </c>
      <c r="F33" s="7">
        <f t="shared" si="40"/>
        <v>0</v>
      </c>
      <c r="G33" s="7">
        <f t="shared" si="41"/>
        <v>0</v>
      </c>
      <c r="H33" s="7" t="s">
        <v>31</v>
      </c>
      <c r="I33" s="7">
        <v>0</v>
      </c>
      <c r="J33" s="24">
        <v>0</v>
      </c>
      <c r="K33" s="7">
        <v>0</v>
      </c>
      <c r="L33" s="24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  <c r="X33" s="10"/>
      <c r="Y33" s="10"/>
      <c r="Z33" s="10"/>
    </row>
    <row r="34" spans="1:26" ht="60.75" thickBot="1" x14ac:dyDescent="0.3">
      <c r="A34" s="7" t="s">
        <v>51</v>
      </c>
      <c r="B34" s="6" t="s">
        <v>64</v>
      </c>
      <c r="C34" s="7" t="s">
        <v>30</v>
      </c>
      <c r="D34" s="7">
        <v>2679500</v>
      </c>
      <c r="E34" s="7">
        <v>519356</v>
      </c>
      <c r="F34" s="7">
        <f t="shared" si="40"/>
        <v>113400</v>
      </c>
      <c r="G34" s="7">
        <f t="shared" si="41"/>
        <v>970379</v>
      </c>
      <c r="H34" s="30" t="s">
        <v>270</v>
      </c>
      <c r="I34" s="7">
        <v>113400</v>
      </c>
      <c r="J34" s="28">
        <v>113400</v>
      </c>
      <c r="K34" s="7">
        <v>970379</v>
      </c>
      <c r="L34" s="28">
        <v>193745</v>
      </c>
      <c r="M34" s="7"/>
      <c r="N34" s="7">
        <v>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  <c r="X34" s="10"/>
      <c r="Y34" s="10"/>
      <c r="Z34" s="10"/>
    </row>
    <row r="35" spans="1:26" ht="45.75" thickBot="1" x14ac:dyDescent="0.3">
      <c r="A35" s="7" t="s">
        <v>65</v>
      </c>
      <c r="B35" s="6" t="s">
        <v>66</v>
      </c>
      <c r="C35" s="7" t="s">
        <v>30</v>
      </c>
      <c r="D35" s="7">
        <v>43680</v>
      </c>
      <c r="E35" s="7">
        <v>43680</v>
      </c>
      <c r="F35" s="7">
        <f t="shared" si="40"/>
        <v>0</v>
      </c>
      <c r="G35" s="7">
        <f t="shared" si="41"/>
        <v>0</v>
      </c>
      <c r="H35" s="30" t="s">
        <v>268</v>
      </c>
      <c r="I35" s="7">
        <v>0</v>
      </c>
      <c r="J35" s="24">
        <v>0</v>
      </c>
      <c r="K35" s="7">
        <v>0</v>
      </c>
      <c r="L35" s="24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  <c r="X35" s="10"/>
      <c r="Y35" s="10"/>
      <c r="Z35" s="10"/>
    </row>
    <row r="36" spans="1:26" ht="15.75" thickBot="1" x14ac:dyDescent="0.3">
      <c r="A36" s="4"/>
      <c r="B36" s="4" t="s">
        <v>45</v>
      </c>
      <c r="C36" s="4"/>
      <c r="D36" s="23">
        <f t="shared" ref="D36:G36" si="42">D37+D38+D39+D40</f>
        <v>76728</v>
      </c>
      <c r="E36" s="4">
        <v>5912</v>
      </c>
      <c r="F36" s="23">
        <f t="shared" si="42"/>
        <v>70816</v>
      </c>
      <c r="G36" s="4">
        <f t="shared" si="42"/>
        <v>60816</v>
      </c>
      <c r="H36" s="4"/>
      <c r="I36" s="4">
        <f>I37+I38+I39+I40</f>
        <v>70816</v>
      </c>
      <c r="J36" s="23">
        <f t="shared" ref="J36:Q36" si="43">J37+J38+J39+J40</f>
        <v>70816</v>
      </c>
      <c r="K36" s="4">
        <f t="shared" si="43"/>
        <v>60816</v>
      </c>
      <c r="L36" s="23">
        <f t="shared" si="43"/>
        <v>60816</v>
      </c>
      <c r="M36" s="4"/>
      <c r="N36" s="23">
        <f t="shared" si="43"/>
        <v>0</v>
      </c>
      <c r="O36" s="23">
        <f t="shared" si="43"/>
        <v>0</v>
      </c>
      <c r="P36" s="23">
        <f t="shared" si="43"/>
        <v>0</v>
      </c>
      <c r="Q36" s="23">
        <f t="shared" si="43"/>
        <v>0</v>
      </c>
      <c r="R36" s="4"/>
      <c r="S36" s="23">
        <f t="shared" ref="S36:T36" si="44">S37+S38+S39+S40</f>
        <v>0</v>
      </c>
      <c r="T36" s="23">
        <f t="shared" si="44"/>
        <v>0</v>
      </c>
      <c r="U36" s="4"/>
      <c r="V36" s="23">
        <f t="shared" ref="V36:W36" si="45">V37+V38+V39+V40</f>
        <v>0</v>
      </c>
      <c r="W36" s="23">
        <f t="shared" si="45"/>
        <v>0</v>
      </c>
      <c r="X36" s="10"/>
      <c r="Y36" s="10"/>
      <c r="Z36" s="10"/>
    </row>
    <row r="37" spans="1:26" ht="135.75" thickBot="1" x14ac:dyDescent="0.3">
      <c r="A37" s="7" t="s">
        <v>53</v>
      </c>
      <c r="B37" s="6" t="s">
        <v>67</v>
      </c>
      <c r="C37" s="7" t="s">
        <v>48</v>
      </c>
      <c r="D37" s="7">
        <v>6816</v>
      </c>
      <c r="E37" s="7">
        <v>0</v>
      </c>
      <c r="F37" s="7">
        <f t="shared" si="40"/>
        <v>6816</v>
      </c>
      <c r="G37" s="7">
        <f t="shared" ref="G37:G40" si="46">K37+O37+Q37+T37+W37</f>
        <v>6816</v>
      </c>
      <c r="H37" s="7" t="s">
        <v>68</v>
      </c>
      <c r="I37" s="7">
        <v>6816</v>
      </c>
      <c r="J37" s="24">
        <v>6816</v>
      </c>
      <c r="K37" s="7">
        <v>6816</v>
      </c>
      <c r="L37" s="24">
        <v>6816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  <c r="X37" s="10"/>
      <c r="Y37" s="10"/>
      <c r="Z37" s="10"/>
    </row>
    <row r="38" spans="1:26" ht="60.75" thickBot="1" x14ac:dyDescent="0.3">
      <c r="A38" s="7" t="s">
        <v>51</v>
      </c>
      <c r="B38" s="6" t="s">
        <v>69</v>
      </c>
      <c r="C38" s="7" t="s">
        <v>48</v>
      </c>
      <c r="D38" s="7">
        <v>54000</v>
      </c>
      <c r="E38" s="7">
        <v>0</v>
      </c>
      <c r="F38" s="7">
        <f t="shared" si="40"/>
        <v>54000</v>
      </c>
      <c r="G38" s="7">
        <f t="shared" si="46"/>
        <v>54000</v>
      </c>
      <c r="H38" s="7" t="s">
        <v>70</v>
      </c>
      <c r="I38" s="7">
        <v>54000</v>
      </c>
      <c r="J38" s="24">
        <v>54000</v>
      </c>
      <c r="K38" s="7">
        <v>54000</v>
      </c>
      <c r="L38" s="24">
        <v>54000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  <c r="X38" s="10"/>
      <c r="Y38" s="10"/>
      <c r="Z38" s="10"/>
    </row>
    <row r="39" spans="1:26" ht="75.75" thickBot="1" x14ac:dyDescent="0.3">
      <c r="A39" s="7" t="s">
        <v>51</v>
      </c>
      <c r="B39" s="6" t="s">
        <v>71</v>
      </c>
      <c r="C39" s="7" t="s">
        <v>48</v>
      </c>
      <c r="D39" s="7">
        <v>10000</v>
      </c>
      <c r="E39" s="7">
        <v>0</v>
      </c>
      <c r="F39" s="7">
        <f t="shared" si="40"/>
        <v>10000</v>
      </c>
      <c r="G39" s="7">
        <f t="shared" si="46"/>
        <v>0</v>
      </c>
      <c r="H39" s="7" t="s">
        <v>72</v>
      </c>
      <c r="I39" s="7">
        <v>10000</v>
      </c>
      <c r="J39" s="24">
        <v>10000</v>
      </c>
      <c r="K39" s="7">
        <v>0</v>
      </c>
      <c r="L39" s="24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  <c r="X39" s="10"/>
      <c r="Y39" s="10"/>
      <c r="Z39" s="10"/>
    </row>
    <row r="40" spans="1:26" ht="60.75" thickBot="1" x14ac:dyDescent="0.3">
      <c r="A40" s="7" t="s">
        <v>53</v>
      </c>
      <c r="B40" s="6" t="s">
        <v>73</v>
      </c>
      <c r="C40" s="7" t="s">
        <v>30</v>
      </c>
      <c r="D40" s="7">
        <v>5912</v>
      </c>
      <c r="E40" s="7">
        <v>5912</v>
      </c>
      <c r="F40" s="7">
        <f t="shared" si="40"/>
        <v>0</v>
      </c>
      <c r="G40" s="7">
        <f t="shared" si="46"/>
        <v>0</v>
      </c>
      <c r="H40" s="7" t="s">
        <v>31</v>
      </c>
      <c r="I40" s="7">
        <v>0</v>
      </c>
      <c r="J40" s="24">
        <v>0</v>
      </c>
      <c r="K40" s="7">
        <v>0</v>
      </c>
      <c r="L40" s="24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  <c r="X40" s="10"/>
      <c r="Y40" s="10"/>
      <c r="Z40" s="10"/>
    </row>
    <row r="41" spans="1:26" ht="30.75" thickBot="1" x14ac:dyDescent="0.3">
      <c r="A41" s="3" t="s">
        <v>74</v>
      </c>
      <c r="B41" s="3" t="s">
        <v>75</v>
      </c>
      <c r="C41" s="3"/>
      <c r="D41" s="23">
        <f>D42+D46</f>
        <v>2804828</v>
      </c>
      <c r="E41" s="3">
        <v>61860</v>
      </c>
      <c r="F41" s="23">
        <f>F42+F46</f>
        <v>14280</v>
      </c>
      <c r="G41" s="3">
        <f>G42+G46</f>
        <v>16680</v>
      </c>
      <c r="H41" s="3"/>
      <c r="I41" s="3">
        <f>I42+I46</f>
        <v>14280</v>
      </c>
      <c r="J41" s="23">
        <f>J42+J46</f>
        <v>14280</v>
      </c>
      <c r="K41" s="3">
        <f>K42+K46</f>
        <v>29784</v>
      </c>
      <c r="L41" s="23">
        <f>L42+L46</f>
        <v>16680</v>
      </c>
      <c r="M41" s="3"/>
      <c r="N41" s="3">
        <v>0</v>
      </c>
      <c r="O41" s="3">
        <v>0</v>
      </c>
      <c r="P41" s="23">
        <f>P42+P46</f>
        <v>0</v>
      </c>
      <c r="Q41" s="33">
        <v>-13104</v>
      </c>
      <c r="R41" s="3"/>
      <c r="S41" s="23">
        <f t="shared" ref="S41" si="47">S42+S46</f>
        <v>0</v>
      </c>
      <c r="T41" s="23">
        <f t="shared" ref="T41" si="48">T42+T46</f>
        <v>0</v>
      </c>
      <c r="U41" s="3"/>
      <c r="V41" s="23">
        <f t="shared" ref="V41:W41" si="49">V42+V46</f>
        <v>0</v>
      </c>
      <c r="W41" s="23">
        <f t="shared" si="49"/>
        <v>0</v>
      </c>
      <c r="X41" s="10"/>
      <c r="Y41" s="10"/>
      <c r="Z41" s="10"/>
    </row>
    <row r="42" spans="1:26" ht="15.75" thickBot="1" x14ac:dyDescent="0.3">
      <c r="A42" s="4"/>
      <c r="B42" s="4" t="s">
        <v>27</v>
      </c>
      <c r="C42" s="4"/>
      <c r="D42" s="4">
        <f t="shared" ref="D42" si="50">D43+D44+D45</f>
        <v>2745548</v>
      </c>
      <c r="E42" s="4">
        <v>4500</v>
      </c>
      <c r="F42" s="4">
        <f t="shared" ref="F42:G42" si="51">F43+F44+F45</f>
        <v>12360</v>
      </c>
      <c r="G42" s="4">
        <f t="shared" si="51"/>
        <v>14760</v>
      </c>
      <c r="H42" s="4"/>
      <c r="I42" s="4">
        <f>I43+I44+I45</f>
        <v>12360</v>
      </c>
      <c r="J42" s="4">
        <f t="shared" ref="J42:L42" si="52">J43+J44+J45</f>
        <v>12360</v>
      </c>
      <c r="K42" s="4">
        <f t="shared" si="52"/>
        <v>14760</v>
      </c>
      <c r="L42" s="4">
        <f t="shared" si="52"/>
        <v>14760</v>
      </c>
      <c r="M42" s="4"/>
      <c r="N42" s="4">
        <v>0</v>
      </c>
      <c r="O42" s="4">
        <v>0</v>
      </c>
      <c r="P42" s="4">
        <f>P43+P44+P455</f>
        <v>0</v>
      </c>
      <c r="Q42" s="4">
        <v>0</v>
      </c>
      <c r="R42" s="4"/>
      <c r="S42" s="4">
        <f t="shared" ref="S42:T42" si="53">S43+S44+S45</f>
        <v>0</v>
      </c>
      <c r="T42" s="4">
        <f t="shared" si="53"/>
        <v>0</v>
      </c>
      <c r="U42" s="4"/>
      <c r="V42" s="4">
        <f t="shared" ref="V42:W42" si="54">V43+V44+V45</f>
        <v>0</v>
      </c>
      <c r="W42" s="4">
        <f t="shared" si="54"/>
        <v>0</v>
      </c>
      <c r="X42" s="10"/>
      <c r="Y42" s="10"/>
      <c r="Z42" s="10"/>
    </row>
    <row r="43" spans="1:26" ht="150.75" thickBot="1" x14ac:dyDescent="0.3">
      <c r="A43" s="7" t="s">
        <v>76</v>
      </c>
      <c r="B43" s="6" t="s">
        <v>77</v>
      </c>
      <c r="C43" s="7" t="s">
        <v>30</v>
      </c>
      <c r="D43" s="7">
        <v>2741048</v>
      </c>
      <c r="E43" s="7">
        <v>0</v>
      </c>
      <c r="F43" s="7">
        <f t="shared" ref="F43:F45" si="55">I43+N43+P43+S43+V43</f>
        <v>12360</v>
      </c>
      <c r="G43" s="7">
        <f t="shared" ref="G43:G45" si="56">K43+O43+Q43+T43+W43</f>
        <v>14760</v>
      </c>
      <c r="H43" s="7" t="s">
        <v>78</v>
      </c>
      <c r="I43" s="7">
        <v>12360</v>
      </c>
      <c r="J43" s="24">
        <v>12360</v>
      </c>
      <c r="K43" s="7">
        <v>14760</v>
      </c>
      <c r="L43" s="28">
        <v>14760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  <c r="X43" s="10"/>
      <c r="Y43" s="10"/>
      <c r="Z43" s="10"/>
    </row>
    <row r="44" spans="1:26" ht="165.75" thickBot="1" x14ac:dyDescent="0.3">
      <c r="A44" s="7" t="s">
        <v>79</v>
      </c>
      <c r="B44" s="6" t="s">
        <v>80</v>
      </c>
      <c r="C44" s="7" t="s">
        <v>30</v>
      </c>
      <c r="D44" s="7">
        <v>3000</v>
      </c>
      <c r="E44" s="7">
        <v>3000</v>
      </c>
      <c r="F44" s="7">
        <f t="shared" si="55"/>
        <v>0</v>
      </c>
      <c r="G44" s="7">
        <f t="shared" si="56"/>
        <v>0</v>
      </c>
      <c r="H44" s="7" t="s">
        <v>31</v>
      </c>
      <c r="I44" s="7">
        <v>0</v>
      </c>
      <c r="J44" s="24">
        <v>0</v>
      </c>
      <c r="K44" s="7">
        <v>0</v>
      </c>
      <c r="L44" s="24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  <c r="X44" s="10"/>
      <c r="Y44" s="10"/>
      <c r="Z44" s="10"/>
    </row>
    <row r="45" spans="1:26" ht="90.75" thickBot="1" x14ac:dyDescent="0.3">
      <c r="A45" s="7" t="s">
        <v>81</v>
      </c>
      <c r="B45" s="6" t="s">
        <v>82</v>
      </c>
      <c r="C45" s="7" t="s">
        <v>30</v>
      </c>
      <c r="D45" s="7">
        <v>1500</v>
      </c>
      <c r="E45" s="7">
        <v>1500</v>
      </c>
      <c r="F45" s="7">
        <f t="shared" si="55"/>
        <v>0</v>
      </c>
      <c r="G45" s="7">
        <f t="shared" si="56"/>
        <v>0</v>
      </c>
      <c r="H45" s="7" t="s">
        <v>31</v>
      </c>
      <c r="I45" s="7">
        <v>0</v>
      </c>
      <c r="J45" s="24">
        <v>0</v>
      </c>
      <c r="K45" s="7">
        <v>0</v>
      </c>
      <c r="L45" s="24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  <c r="X45" s="10"/>
      <c r="Y45" s="10"/>
      <c r="Z45" s="10"/>
    </row>
    <row r="46" spans="1:26" ht="15.75" thickBot="1" x14ac:dyDescent="0.3">
      <c r="A46" s="4"/>
      <c r="B46" s="4" t="s">
        <v>45</v>
      </c>
      <c r="C46" s="4"/>
      <c r="D46" s="23">
        <f t="shared" ref="D46:F46" si="57">D47+D48</f>
        <v>59280</v>
      </c>
      <c r="E46" s="4">
        <v>57360</v>
      </c>
      <c r="F46" s="23">
        <f t="shared" si="57"/>
        <v>1920</v>
      </c>
      <c r="G46" s="4">
        <v>1920</v>
      </c>
      <c r="H46" s="4"/>
      <c r="I46" s="4">
        <f>I47+I48</f>
        <v>1920</v>
      </c>
      <c r="J46" s="23">
        <f t="shared" ref="J46:L46" si="58">J47+J48</f>
        <v>1920</v>
      </c>
      <c r="K46" s="4">
        <f t="shared" si="58"/>
        <v>15024</v>
      </c>
      <c r="L46" s="23">
        <f t="shared" si="58"/>
        <v>1920</v>
      </c>
      <c r="M46" s="4"/>
      <c r="N46" s="4">
        <v>0</v>
      </c>
      <c r="O46" s="4">
        <v>0</v>
      </c>
      <c r="P46" s="23">
        <f t="shared" ref="P46:Q46" si="59">P47+P48</f>
        <v>0</v>
      </c>
      <c r="Q46" s="23">
        <f t="shared" si="59"/>
        <v>-13104</v>
      </c>
      <c r="R46" s="4"/>
      <c r="S46" s="4">
        <v>0</v>
      </c>
      <c r="T46" s="4">
        <v>0</v>
      </c>
      <c r="U46" s="4"/>
      <c r="V46" s="4">
        <v>0</v>
      </c>
      <c r="W46" s="4">
        <v>0</v>
      </c>
      <c r="X46" s="10"/>
      <c r="Y46" s="10"/>
      <c r="Z46" s="10"/>
    </row>
    <row r="47" spans="1:26" ht="60.75" thickBot="1" x14ac:dyDescent="0.3">
      <c r="A47" s="7" t="s">
        <v>83</v>
      </c>
      <c r="B47" s="6" t="s">
        <v>84</v>
      </c>
      <c r="C47" s="7" t="s">
        <v>40</v>
      </c>
      <c r="D47" s="7">
        <v>45600</v>
      </c>
      <c r="E47" s="7">
        <v>43680</v>
      </c>
      <c r="F47" s="7">
        <f t="shared" ref="F47:F48" si="60">I47+N47+P47+S47+V47</f>
        <v>1920</v>
      </c>
      <c r="G47" s="7">
        <f t="shared" ref="G47:G48" si="61">K47+O47+Q47+T47+W47</f>
        <v>1920</v>
      </c>
      <c r="H47" s="7" t="s">
        <v>85</v>
      </c>
      <c r="I47" s="7">
        <v>1920</v>
      </c>
      <c r="J47" s="24">
        <v>1920</v>
      </c>
      <c r="K47" s="7">
        <v>15024</v>
      </c>
      <c r="L47" s="24">
        <v>1920</v>
      </c>
      <c r="M47" s="7"/>
      <c r="N47" s="7">
        <v>0</v>
      </c>
      <c r="O47" s="7">
        <v>0</v>
      </c>
      <c r="P47" s="7">
        <v>0</v>
      </c>
      <c r="Q47" s="7">
        <v>-13104</v>
      </c>
      <c r="R47" s="7"/>
      <c r="S47" s="7">
        <v>0</v>
      </c>
      <c r="T47" s="7">
        <v>0</v>
      </c>
      <c r="U47" s="7"/>
      <c r="V47" s="7">
        <v>0</v>
      </c>
      <c r="W47" s="7">
        <v>0</v>
      </c>
      <c r="X47" s="10"/>
      <c r="Y47" s="10"/>
      <c r="Z47" s="10"/>
    </row>
    <row r="48" spans="1:26" ht="60.75" thickBot="1" x14ac:dyDescent="0.3">
      <c r="A48" s="7" t="s">
        <v>79</v>
      </c>
      <c r="B48" s="6" t="s">
        <v>86</v>
      </c>
      <c r="C48" s="7" t="s">
        <v>30</v>
      </c>
      <c r="D48" s="7">
        <v>13680</v>
      </c>
      <c r="E48" s="7">
        <v>13680</v>
      </c>
      <c r="F48" s="7">
        <f t="shared" si="60"/>
        <v>0</v>
      </c>
      <c r="G48" s="7">
        <f t="shared" si="61"/>
        <v>0</v>
      </c>
      <c r="H48" s="7" t="s">
        <v>31</v>
      </c>
      <c r="I48" s="7">
        <v>0</v>
      </c>
      <c r="J48" s="24">
        <v>0</v>
      </c>
      <c r="K48" s="7">
        <v>0</v>
      </c>
      <c r="L48" s="24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  <c r="X48" s="10"/>
      <c r="Y48" s="10"/>
      <c r="Z48" s="10"/>
    </row>
    <row r="49" spans="1:26" ht="30.75" thickBot="1" x14ac:dyDescent="0.3">
      <c r="A49" s="3" t="s">
        <v>87</v>
      </c>
      <c r="B49" s="3" t="s">
        <v>88</v>
      </c>
      <c r="C49" s="3"/>
      <c r="D49" s="3">
        <f>D50+D53</f>
        <v>2172682</v>
      </c>
      <c r="E49" s="3">
        <v>433788</v>
      </c>
      <c r="F49" s="3">
        <f>F50+F53</f>
        <v>988953</v>
      </c>
      <c r="G49" s="3">
        <f t="shared" ref="G49" si="62">G50+G53</f>
        <v>984993</v>
      </c>
      <c r="H49" s="3"/>
      <c r="I49" s="3">
        <f>I50+I53</f>
        <v>966113</v>
      </c>
      <c r="J49" s="3">
        <f t="shared" ref="J49:L49" si="63">J50+J53</f>
        <v>966113</v>
      </c>
      <c r="K49" s="3">
        <f t="shared" si="63"/>
        <v>966113</v>
      </c>
      <c r="L49" s="3">
        <f t="shared" si="63"/>
        <v>966113</v>
      </c>
      <c r="M49" s="3"/>
      <c r="N49" s="3">
        <f t="shared" ref="N49:O49" si="64">N50+N53+N61+N63</f>
        <v>0</v>
      </c>
      <c r="O49" s="3">
        <f t="shared" si="64"/>
        <v>0</v>
      </c>
      <c r="P49" s="3">
        <f>P50+P53+P61+P63</f>
        <v>23440</v>
      </c>
      <c r="Q49" s="3">
        <f>Q50+Q53+Q61+Q63</f>
        <v>50980</v>
      </c>
      <c r="R49" s="3"/>
      <c r="S49" s="3">
        <f t="shared" ref="S49:T49" si="65">S50+S53+S61+S63</f>
        <v>0</v>
      </c>
      <c r="T49" s="3">
        <f t="shared" si="65"/>
        <v>0</v>
      </c>
      <c r="U49" s="3"/>
      <c r="V49" s="3">
        <f t="shared" ref="V49:W49" si="66">V50+V53+V61+V63</f>
        <v>0</v>
      </c>
      <c r="W49" s="3">
        <f t="shared" si="66"/>
        <v>0</v>
      </c>
      <c r="X49" s="10"/>
      <c r="Y49" s="10"/>
      <c r="Z49" s="10"/>
    </row>
    <row r="50" spans="1:26" ht="15.75" thickBot="1" x14ac:dyDescent="0.3">
      <c r="A50" s="4"/>
      <c r="B50" s="4" t="s">
        <v>27</v>
      </c>
      <c r="C50" s="4"/>
      <c r="D50" s="4">
        <f>D51+D52</f>
        <v>2121864</v>
      </c>
      <c r="E50" s="4">
        <v>0</v>
      </c>
      <c r="F50" s="4">
        <f>F51+F52</f>
        <v>980625</v>
      </c>
      <c r="G50" s="4">
        <f>G51+G52</f>
        <v>976665</v>
      </c>
      <c r="H50" s="4"/>
      <c r="I50" s="4">
        <f>I51+I52</f>
        <v>962513</v>
      </c>
      <c r="J50" s="4">
        <f>J51+J52</f>
        <v>962513</v>
      </c>
      <c r="K50" s="4">
        <f>K51+K52</f>
        <v>962513</v>
      </c>
      <c r="L50" s="4">
        <f>L51+L52</f>
        <v>962513</v>
      </c>
      <c r="M50" s="4"/>
      <c r="N50" s="4">
        <f t="shared" ref="N50:Q50" si="67">N51+N52</f>
        <v>0</v>
      </c>
      <c r="O50" s="4">
        <f t="shared" si="67"/>
        <v>0</v>
      </c>
      <c r="P50" s="4">
        <f t="shared" si="67"/>
        <v>18112</v>
      </c>
      <c r="Q50" s="4">
        <f t="shared" si="67"/>
        <v>14152</v>
      </c>
      <c r="R50" s="4"/>
      <c r="S50" s="4">
        <f t="shared" ref="S50" si="68">S51+S52</f>
        <v>0</v>
      </c>
      <c r="T50" s="4">
        <f t="shared" ref="T50" si="69">T51+T52</f>
        <v>0</v>
      </c>
      <c r="U50" s="4"/>
      <c r="V50" s="4">
        <f t="shared" ref="V50:W50" si="70">V51+V52</f>
        <v>0</v>
      </c>
      <c r="W50" s="4">
        <f t="shared" si="70"/>
        <v>0</v>
      </c>
      <c r="X50" s="10"/>
      <c r="Y50" s="10"/>
      <c r="Z50" s="10"/>
    </row>
    <row r="51" spans="1:26" ht="75.75" thickBot="1" x14ac:dyDescent="0.3">
      <c r="A51" s="7" t="s">
        <v>89</v>
      </c>
      <c r="B51" s="6" t="s">
        <v>90</v>
      </c>
      <c r="C51" s="7" t="s">
        <v>30</v>
      </c>
      <c r="D51" s="7">
        <v>1165896</v>
      </c>
      <c r="E51" s="7">
        <v>0</v>
      </c>
      <c r="F51" s="7">
        <f t="shared" ref="F51:F52" si="71">I51+N51+P51+S51+V51</f>
        <v>66617</v>
      </c>
      <c r="G51" s="7">
        <f t="shared" ref="G51:G52" si="72">K51+O51+Q51+T51+W51</f>
        <v>66617</v>
      </c>
      <c r="H51" s="7" t="s">
        <v>91</v>
      </c>
      <c r="I51" s="7">
        <v>65617</v>
      </c>
      <c r="J51" s="24">
        <v>65617</v>
      </c>
      <c r="K51" s="7">
        <v>65617</v>
      </c>
      <c r="L51" s="24">
        <v>65617</v>
      </c>
      <c r="M51" s="7"/>
      <c r="N51" s="7">
        <v>0</v>
      </c>
      <c r="O51" s="7">
        <v>0</v>
      </c>
      <c r="P51" s="7">
        <v>1000</v>
      </c>
      <c r="Q51" s="7">
        <v>1000</v>
      </c>
      <c r="R51" s="7"/>
      <c r="S51" s="7">
        <v>0</v>
      </c>
      <c r="T51" s="7">
        <v>0</v>
      </c>
      <c r="U51" s="7"/>
      <c r="V51" s="7">
        <v>0</v>
      </c>
      <c r="W51" s="7">
        <v>0</v>
      </c>
      <c r="X51" s="10"/>
      <c r="Y51" s="10"/>
      <c r="Z51" s="10"/>
    </row>
    <row r="52" spans="1:26" ht="75.75" thickBot="1" x14ac:dyDescent="0.3">
      <c r="A52" s="7" t="s">
        <v>89</v>
      </c>
      <c r="B52" s="6" t="s">
        <v>92</v>
      </c>
      <c r="C52" s="7" t="s">
        <v>30</v>
      </c>
      <c r="D52" s="7">
        <v>955968</v>
      </c>
      <c r="E52" s="7">
        <v>0</v>
      </c>
      <c r="F52" s="7">
        <f t="shared" si="71"/>
        <v>914008</v>
      </c>
      <c r="G52" s="7">
        <f t="shared" si="72"/>
        <v>910048</v>
      </c>
      <c r="H52" s="7" t="s">
        <v>93</v>
      </c>
      <c r="I52" s="28">
        <v>896896</v>
      </c>
      <c r="J52" s="24">
        <v>896896</v>
      </c>
      <c r="K52" s="7">
        <v>896896</v>
      </c>
      <c r="L52" s="24">
        <v>896896</v>
      </c>
      <c r="M52" s="7"/>
      <c r="N52" s="7">
        <v>0</v>
      </c>
      <c r="O52" s="7">
        <v>0</v>
      </c>
      <c r="P52" s="7">
        <v>17112</v>
      </c>
      <c r="Q52" s="7">
        <v>13152</v>
      </c>
      <c r="R52" s="7"/>
      <c r="S52" s="7">
        <v>0</v>
      </c>
      <c r="T52" s="7">
        <v>0</v>
      </c>
      <c r="U52" s="7"/>
      <c r="V52" s="7">
        <v>0</v>
      </c>
      <c r="W52" s="7">
        <v>0</v>
      </c>
      <c r="X52" s="16" t="s">
        <v>278</v>
      </c>
      <c r="Y52" s="10"/>
      <c r="Z52" s="10"/>
    </row>
    <row r="53" spans="1:26" ht="15.75" thickBot="1" x14ac:dyDescent="0.3">
      <c r="A53" s="4"/>
      <c r="B53" s="4" t="s">
        <v>45</v>
      </c>
      <c r="C53" s="4"/>
      <c r="D53" s="4">
        <f>D54+D55+D56+D57+D58+D59+D60</f>
        <v>50818</v>
      </c>
      <c r="E53" s="4">
        <v>42000</v>
      </c>
      <c r="F53" s="4">
        <f>F54+F55+F56+F57+F58+F59+F60</f>
        <v>8328</v>
      </c>
      <c r="G53" s="4">
        <f>G54+G55+G56+G57+G58+G59+G60</f>
        <v>8328</v>
      </c>
      <c r="H53" s="4"/>
      <c r="I53" s="4">
        <f>I54+I55+I56+I57+I58+I59+I60</f>
        <v>3600</v>
      </c>
      <c r="J53" s="4">
        <f>J54+J55+J56+J57+J58+J59+J60</f>
        <v>3600</v>
      </c>
      <c r="K53" s="4">
        <f>K54+K55+K56+K57+K58+K59+K60</f>
        <v>3600</v>
      </c>
      <c r="L53" s="4">
        <f>L54+L55+L56+L57+L58+L59+L60</f>
        <v>3600</v>
      </c>
      <c r="M53" s="4"/>
      <c r="N53" s="4">
        <f t="shared" ref="N53:Q53" si="73">N54+N55+N56+N57+N58+N59+N60</f>
        <v>0</v>
      </c>
      <c r="O53" s="4">
        <f t="shared" si="73"/>
        <v>0</v>
      </c>
      <c r="P53" s="4">
        <f t="shared" si="73"/>
        <v>4728</v>
      </c>
      <c r="Q53" s="4">
        <f t="shared" si="73"/>
        <v>4728</v>
      </c>
      <c r="R53" s="4"/>
      <c r="S53" s="4">
        <f t="shared" ref="S53" si="74">S54+S55+S56+S57+S58+S59+S60</f>
        <v>0</v>
      </c>
      <c r="T53" s="4">
        <f t="shared" ref="T53" si="75">T54+T55+T56+T57+T58+T59+T60</f>
        <v>0</v>
      </c>
      <c r="U53" s="4"/>
      <c r="V53" s="4">
        <f t="shared" ref="V53:W53" si="76">V54+V55+V56+V57+V58+V59+V60</f>
        <v>0</v>
      </c>
      <c r="W53" s="4">
        <f t="shared" si="76"/>
        <v>0</v>
      </c>
      <c r="X53" s="10"/>
      <c r="Y53" s="10"/>
      <c r="Z53" s="10"/>
    </row>
    <row r="54" spans="1:26" ht="15.75" hidden="1" thickBot="1" x14ac:dyDescent="0.3">
      <c r="A54" s="7"/>
      <c r="B54" s="6"/>
      <c r="C54" s="7"/>
      <c r="D54" s="7"/>
      <c r="E54" s="7"/>
      <c r="F54" s="7"/>
      <c r="G54" s="7"/>
      <c r="H54" s="7"/>
      <c r="I54" s="7"/>
      <c r="J54" s="24"/>
      <c r="K54" s="7"/>
      <c r="L54" s="2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10"/>
      <c r="Y54" s="10"/>
      <c r="Z54" s="10"/>
    </row>
    <row r="55" spans="1:26" ht="60.75" thickBot="1" x14ac:dyDescent="0.3">
      <c r="A55" s="7" t="s">
        <v>89</v>
      </c>
      <c r="B55" s="6" t="s">
        <v>96</v>
      </c>
      <c r="C55" s="7" t="s">
        <v>30</v>
      </c>
      <c r="D55" s="7">
        <v>6926</v>
      </c>
      <c r="E55" s="7">
        <v>6456</v>
      </c>
      <c r="F55" s="7">
        <f t="shared" ref="F55:F60" si="77">I55+N55+P55+S55+V55</f>
        <v>230</v>
      </c>
      <c r="G55" s="7">
        <f t="shared" ref="G55:G60" si="78">K55+O55+Q55+T55+W55</f>
        <v>230</v>
      </c>
      <c r="H55" s="7"/>
      <c r="I55" s="7">
        <v>0</v>
      </c>
      <c r="J55" s="24">
        <v>0</v>
      </c>
      <c r="K55" s="7">
        <v>0</v>
      </c>
      <c r="L55" s="24">
        <v>0</v>
      </c>
      <c r="M55" s="7" t="s">
        <v>31</v>
      </c>
      <c r="N55" s="7">
        <v>0</v>
      </c>
      <c r="O55" s="7">
        <v>0</v>
      </c>
      <c r="P55" s="7">
        <v>230</v>
      </c>
      <c r="Q55" s="7">
        <v>230</v>
      </c>
      <c r="R55" s="7"/>
      <c r="S55" s="7">
        <v>0</v>
      </c>
      <c r="T55" s="7">
        <v>0</v>
      </c>
      <c r="U55" s="7"/>
      <c r="V55" s="7">
        <v>0</v>
      </c>
      <c r="W55" s="7">
        <v>0</v>
      </c>
      <c r="X55" s="10"/>
      <c r="Y55" s="10"/>
      <c r="Z55" s="10"/>
    </row>
    <row r="56" spans="1:26" ht="57.75" customHeight="1" thickBot="1" x14ac:dyDescent="0.3">
      <c r="A56" s="7" t="s">
        <v>89</v>
      </c>
      <c r="B56" s="6" t="s">
        <v>97</v>
      </c>
      <c r="C56" s="7" t="s">
        <v>30</v>
      </c>
      <c r="D56" s="7">
        <v>8288</v>
      </c>
      <c r="E56" s="7">
        <v>8058</v>
      </c>
      <c r="F56" s="7">
        <f t="shared" si="77"/>
        <v>230</v>
      </c>
      <c r="G56" s="7">
        <f t="shared" si="78"/>
        <v>230</v>
      </c>
      <c r="H56" s="7"/>
      <c r="I56" s="7">
        <v>0</v>
      </c>
      <c r="J56" s="24">
        <v>0</v>
      </c>
      <c r="K56" s="7">
        <v>0</v>
      </c>
      <c r="L56" s="24">
        <v>0</v>
      </c>
      <c r="M56" s="7" t="s">
        <v>31</v>
      </c>
      <c r="N56" s="7">
        <v>0</v>
      </c>
      <c r="O56" s="7">
        <v>0</v>
      </c>
      <c r="P56" s="7">
        <v>230</v>
      </c>
      <c r="Q56" s="7">
        <v>230</v>
      </c>
      <c r="R56" s="7"/>
      <c r="S56" s="7">
        <v>0</v>
      </c>
      <c r="T56" s="7">
        <v>0</v>
      </c>
      <c r="U56" s="7"/>
      <c r="V56" s="7">
        <v>0</v>
      </c>
      <c r="W56" s="7">
        <v>0</v>
      </c>
      <c r="X56" s="10"/>
      <c r="Y56" s="10"/>
      <c r="Z56" s="10"/>
    </row>
    <row r="57" spans="1:26" ht="75.75" thickBot="1" x14ac:dyDescent="0.3">
      <c r="A57" s="7" t="s">
        <v>89</v>
      </c>
      <c r="B57" s="6" t="s">
        <v>98</v>
      </c>
      <c r="C57" s="7" t="s">
        <v>30</v>
      </c>
      <c r="D57" s="7">
        <v>3578</v>
      </c>
      <c r="E57" s="7">
        <v>0</v>
      </c>
      <c r="F57" s="7">
        <f t="shared" si="77"/>
        <v>3578</v>
      </c>
      <c r="G57" s="7">
        <f t="shared" si="78"/>
        <v>3578</v>
      </c>
      <c r="H57" s="7"/>
      <c r="I57" s="7">
        <v>0</v>
      </c>
      <c r="J57" s="24">
        <v>0</v>
      </c>
      <c r="K57" s="7">
        <v>0</v>
      </c>
      <c r="L57" s="24">
        <v>0</v>
      </c>
      <c r="M57" s="7"/>
      <c r="N57" s="7">
        <v>0</v>
      </c>
      <c r="O57" s="7">
        <v>0</v>
      </c>
      <c r="P57" s="7">
        <v>3578</v>
      </c>
      <c r="Q57" s="16">
        <v>3578</v>
      </c>
      <c r="R57" s="7"/>
      <c r="S57" s="7">
        <v>0</v>
      </c>
      <c r="T57" s="7">
        <v>0</v>
      </c>
      <c r="U57" s="7"/>
      <c r="V57" s="7">
        <v>0</v>
      </c>
      <c r="W57" s="7">
        <v>0</v>
      </c>
      <c r="X57" s="32" t="s">
        <v>277</v>
      </c>
      <c r="Y57" s="10"/>
      <c r="Z57" s="10"/>
    </row>
    <row r="58" spans="1:26" ht="76.5" customHeight="1" thickBot="1" x14ac:dyDescent="0.3">
      <c r="A58" s="7" t="s">
        <v>89</v>
      </c>
      <c r="B58" s="6" t="s">
        <v>99</v>
      </c>
      <c r="C58" s="7" t="s">
        <v>30</v>
      </c>
      <c r="D58" s="7">
        <v>7416</v>
      </c>
      <c r="E58" s="7">
        <v>7176</v>
      </c>
      <c r="F58" s="7">
        <f t="shared" si="77"/>
        <v>230</v>
      </c>
      <c r="G58" s="7">
        <f t="shared" si="78"/>
        <v>230</v>
      </c>
      <c r="H58" s="7"/>
      <c r="I58" s="7">
        <v>0</v>
      </c>
      <c r="J58" s="24">
        <v>0</v>
      </c>
      <c r="K58" s="7">
        <v>0</v>
      </c>
      <c r="L58" s="24">
        <v>0</v>
      </c>
      <c r="M58" s="7" t="s">
        <v>31</v>
      </c>
      <c r="N58" s="7">
        <v>0</v>
      </c>
      <c r="O58" s="7">
        <v>0</v>
      </c>
      <c r="P58" s="7">
        <v>230</v>
      </c>
      <c r="Q58" s="7">
        <v>230</v>
      </c>
      <c r="R58" s="7"/>
      <c r="S58" s="7">
        <v>0</v>
      </c>
      <c r="T58" s="7">
        <v>0</v>
      </c>
      <c r="U58" s="7"/>
      <c r="V58" s="7">
        <v>0</v>
      </c>
      <c r="W58" s="7">
        <v>0</v>
      </c>
      <c r="X58" s="10"/>
      <c r="Y58" s="10"/>
      <c r="Z58" s="10"/>
    </row>
    <row r="59" spans="1:26" ht="105.75" thickBot="1" x14ac:dyDescent="0.3">
      <c r="A59" s="7" t="s">
        <v>89</v>
      </c>
      <c r="B59" s="6" t="s">
        <v>100</v>
      </c>
      <c r="C59" s="7" t="s">
        <v>30</v>
      </c>
      <c r="D59" s="7">
        <v>14450</v>
      </c>
      <c r="E59" s="7">
        <v>12180</v>
      </c>
      <c r="F59" s="7">
        <f t="shared" si="77"/>
        <v>2030</v>
      </c>
      <c r="G59" s="7">
        <f t="shared" si="78"/>
        <v>2030</v>
      </c>
      <c r="H59" s="7" t="s">
        <v>101</v>
      </c>
      <c r="I59" s="7">
        <v>1800</v>
      </c>
      <c r="J59" s="24">
        <v>1800</v>
      </c>
      <c r="K59" s="7">
        <v>1800</v>
      </c>
      <c r="L59" s="24">
        <v>1800</v>
      </c>
      <c r="M59" s="7" t="s">
        <v>31</v>
      </c>
      <c r="N59" s="7">
        <v>0</v>
      </c>
      <c r="O59" s="7">
        <v>0</v>
      </c>
      <c r="P59" s="7">
        <v>230</v>
      </c>
      <c r="Q59" s="7">
        <v>230</v>
      </c>
      <c r="R59" s="7"/>
      <c r="S59" s="7">
        <v>0</v>
      </c>
      <c r="T59" s="7">
        <v>0</v>
      </c>
      <c r="U59" s="7"/>
      <c r="V59" s="7">
        <v>0</v>
      </c>
      <c r="W59" s="7">
        <v>0</v>
      </c>
      <c r="X59" s="10"/>
      <c r="Y59" s="10"/>
      <c r="Z59" s="10"/>
    </row>
    <row r="60" spans="1:26" ht="60.75" thickBot="1" x14ac:dyDescent="0.3">
      <c r="A60" s="7" t="s">
        <v>89</v>
      </c>
      <c r="B60" s="6" t="s">
        <v>102</v>
      </c>
      <c r="C60" s="7" t="s">
        <v>30</v>
      </c>
      <c r="D60" s="7">
        <v>10160</v>
      </c>
      <c r="E60" s="7">
        <v>8130</v>
      </c>
      <c r="F60" s="7">
        <f t="shared" si="77"/>
        <v>2030</v>
      </c>
      <c r="G60" s="7">
        <f t="shared" si="78"/>
        <v>2030</v>
      </c>
      <c r="H60" s="7" t="s">
        <v>101</v>
      </c>
      <c r="I60" s="7">
        <v>1800</v>
      </c>
      <c r="J60" s="24">
        <v>1800</v>
      </c>
      <c r="K60" s="7">
        <v>1800</v>
      </c>
      <c r="L60" s="24">
        <v>1800</v>
      </c>
      <c r="M60" s="7" t="s">
        <v>31</v>
      </c>
      <c r="N60" s="7">
        <v>0</v>
      </c>
      <c r="O60" s="7">
        <v>0</v>
      </c>
      <c r="P60" s="7">
        <v>230</v>
      </c>
      <c r="Q60" s="7">
        <v>230</v>
      </c>
      <c r="R60" s="7"/>
      <c r="S60" s="7">
        <v>0</v>
      </c>
      <c r="T60" s="7">
        <v>0</v>
      </c>
      <c r="U60" s="7"/>
      <c r="V60" s="7">
        <v>0</v>
      </c>
      <c r="W60" s="7">
        <v>0</v>
      </c>
      <c r="X60" s="10"/>
      <c r="Y60" s="10"/>
      <c r="Z60" s="10"/>
    </row>
    <row r="61" spans="1:26" ht="15.75" thickBot="1" x14ac:dyDescent="0.3">
      <c r="A61" s="4"/>
      <c r="B61" s="4" t="s">
        <v>103</v>
      </c>
      <c r="C61" s="4"/>
      <c r="D61" s="23">
        <f t="shared" ref="D61:G61" si="79">D62</f>
        <v>15681</v>
      </c>
      <c r="E61" s="4">
        <v>0</v>
      </c>
      <c r="F61" s="23">
        <f t="shared" si="79"/>
        <v>0</v>
      </c>
      <c r="G61" s="4">
        <f t="shared" si="79"/>
        <v>31500</v>
      </c>
      <c r="H61" s="4"/>
      <c r="I61" s="4">
        <f>I62</f>
        <v>0</v>
      </c>
      <c r="J61" s="23">
        <f t="shared" ref="J61:Q61" si="80">J62</f>
        <v>0</v>
      </c>
      <c r="K61" s="4">
        <f t="shared" si="80"/>
        <v>0</v>
      </c>
      <c r="L61" s="23">
        <f t="shared" si="80"/>
        <v>0</v>
      </c>
      <c r="M61" s="4"/>
      <c r="N61" s="23">
        <f t="shared" si="80"/>
        <v>0</v>
      </c>
      <c r="O61" s="23">
        <f t="shared" si="80"/>
        <v>0</v>
      </c>
      <c r="P61" s="23">
        <f t="shared" si="80"/>
        <v>0</v>
      </c>
      <c r="Q61" s="23">
        <f t="shared" si="80"/>
        <v>31500</v>
      </c>
      <c r="R61" s="4"/>
      <c r="S61" s="4">
        <v>0</v>
      </c>
      <c r="T61" s="4">
        <v>0</v>
      </c>
      <c r="U61" s="4"/>
      <c r="V61" s="23">
        <f t="shared" ref="V61:W61" si="81">V62</f>
        <v>0</v>
      </c>
      <c r="W61" s="23">
        <f t="shared" si="81"/>
        <v>0</v>
      </c>
      <c r="X61" s="10"/>
      <c r="Y61" s="10"/>
      <c r="Z61" s="10"/>
    </row>
    <row r="62" spans="1:26" ht="45.75" thickBot="1" x14ac:dyDescent="0.3">
      <c r="A62" s="7" t="s">
        <v>89</v>
      </c>
      <c r="B62" s="6" t="s">
        <v>104</v>
      </c>
      <c r="C62" s="7" t="s">
        <v>48</v>
      </c>
      <c r="D62" s="7">
        <v>15681</v>
      </c>
      <c r="E62" s="7">
        <v>0</v>
      </c>
      <c r="F62" s="7">
        <f t="shared" ref="F62" si="82">I62+N62+P62+S62+V62</f>
        <v>0</v>
      </c>
      <c r="G62" s="7">
        <f t="shared" ref="G62" si="83">K62+O62+Q62+T62+W62</f>
        <v>31500</v>
      </c>
      <c r="H62" s="7"/>
      <c r="I62" s="7">
        <v>0</v>
      </c>
      <c r="J62" s="24">
        <v>0</v>
      </c>
      <c r="K62" s="7">
        <v>0</v>
      </c>
      <c r="L62" s="24">
        <v>0</v>
      </c>
      <c r="M62" s="7"/>
      <c r="N62" s="7">
        <v>0</v>
      </c>
      <c r="O62" s="7">
        <v>0</v>
      </c>
      <c r="P62" s="16">
        <v>0</v>
      </c>
      <c r="Q62" s="16">
        <v>31500</v>
      </c>
      <c r="R62" s="7"/>
      <c r="S62" s="7">
        <v>0</v>
      </c>
      <c r="T62" s="7">
        <v>0</v>
      </c>
      <c r="U62" s="7"/>
      <c r="V62" s="7">
        <v>0</v>
      </c>
      <c r="W62" s="7">
        <v>0</v>
      </c>
      <c r="X62" s="10"/>
      <c r="Y62" s="10"/>
      <c r="Z62" s="10"/>
    </row>
    <row r="63" spans="1:26" ht="15.75" thickBot="1" x14ac:dyDescent="0.3">
      <c r="A63" s="4"/>
      <c r="B63" s="4" t="s">
        <v>105</v>
      </c>
      <c r="C63" s="4"/>
      <c r="D63" s="23">
        <f t="shared" ref="D63:G63" si="84">D64+D65+D66</f>
        <v>392389</v>
      </c>
      <c r="E63" s="4">
        <v>391788</v>
      </c>
      <c r="F63" s="23">
        <f t="shared" si="84"/>
        <v>600</v>
      </c>
      <c r="G63" s="4">
        <f t="shared" si="84"/>
        <v>600</v>
      </c>
      <c r="H63" s="4"/>
      <c r="I63" s="4">
        <f>I64+I65+I66</f>
        <v>0</v>
      </c>
      <c r="J63" s="23">
        <f t="shared" ref="J63:Q63" si="85">J64+J65+J66</f>
        <v>0</v>
      </c>
      <c r="K63" s="4">
        <f t="shared" si="85"/>
        <v>0</v>
      </c>
      <c r="L63" s="23">
        <f t="shared" si="85"/>
        <v>0</v>
      </c>
      <c r="M63" s="4"/>
      <c r="N63" s="23">
        <f t="shared" si="85"/>
        <v>0</v>
      </c>
      <c r="O63" s="23">
        <f t="shared" si="85"/>
        <v>0</v>
      </c>
      <c r="P63" s="23">
        <f t="shared" si="85"/>
        <v>600</v>
      </c>
      <c r="Q63" s="23">
        <f t="shared" si="85"/>
        <v>600</v>
      </c>
      <c r="R63" s="4"/>
      <c r="S63" s="4">
        <v>0</v>
      </c>
      <c r="T63" s="4">
        <v>0</v>
      </c>
      <c r="U63" s="4"/>
      <c r="V63" s="23">
        <f t="shared" ref="V63:W63" si="86">V64+V65+V66</f>
        <v>0</v>
      </c>
      <c r="W63" s="23">
        <f t="shared" si="86"/>
        <v>0</v>
      </c>
      <c r="X63" s="10"/>
      <c r="Y63" s="10"/>
      <c r="Z63" s="10"/>
    </row>
    <row r="64" spans="1:26" ht="49.5" customHeight="1" thickBot="1" x14ac:dyDescent="0.3">
      <c r="A64" s="7" t="s">
        <v>89</v>
      </c>
      <c r="B64" s="6" t="s">
        <v>106</v>
      </c>
      <c r="C64" s="7" t="s">
        <v>30</v>
      </c>
      <c r="D64" s="7">
        <v>81009</v>
      </c>
      <c r="E64" s="7">
        <v>80809</v>
      </c>
      <c r="F64" s="7">
        <f t="shared" ref="F64:F66" si="87">I64+N64+P64+S64+V64</f>
        <v>200</v>
      </c>
      <c r="G64" s="7">
        <f t="shared" ref="G64:G66" si="88">K64+O64+Q64+T64+W64</f>
        <v>200</v>
      </c>
      <c r="H64" s="7" t="s">
        <v>31</v>
      </c>
      <c r="I64" s="7">
        <v>0</v>
      </c>
      <c r="J64" s="24">
        <v>0</v>
      </c>
      <c r="K64" s="7">
        <v>0</v>
      </c>
      <c r="L64" s="24">
        <v>0</v>
      </c>
      <c r="M64" s="7"/>
      <c r="N64" s="7">
        <v>0</v>
      </c>
      <c r="O64" s="7">
        <v>0</v>
      </c>
      <c r="P64" s="7">
        <v>200</v>
      </c>
      <c r="Q64" s="7">
        <v>200</v>
      </c>
      <c r="R64" s="7"/>
      <c r="S64" s="7">
        <v>0</v>
      </c>
      <c r="T64" s="7">
        <v>0</v>
      </c>
      <c r="U64" s="7"/>
      <c r="V64" s="7">
        <v>0</v>
      </c>
      <c r="W64" s="7">
        <v>0</v>
      </c>
      <c r="X64" s="10"/>
      <c r="Y64" s="10"/>
      <c r="Z64" s="10"/>
    </row>
    <row r="65" spans="1:26" ht="45.75" thickBot="1" x14ac:dyDescent="0.3">
      <c r="A65" s="7" t="s">
        <v>89</v>
      </c>
      <c r="B65" s="6" t="s">
        <v>107</v>
      </c>
      <c r="C65" s="7" t="s">
        <v>30</v>
      </c>
      <c r="D65" s="7">
        <v>86091</v>
      </c>
      <c r="E65" s="7">
        <v>85890</v>
      </c>
      <c r="F65" s="7">
        <f t="shared" si="87"/>
        <v>200</v>
      </c>
      <c r="G65" s="7">
        <f t="shared" si="88"/>
        <v>200</v>
      </c>
      <c r="H65" s="7" t="s">
        <v>31</v>
      </c>
      <c r="I65" s="7">
        <v>0</v>
      </c>
      <c r="J65" s="24">
        <v>0</v>
      </c>
      <c r="K65" s="7">
        <v>0</v>
      </c>
      <c r="L65" s="24">
        <v>0</v>
      </c>
      <c r="M65" s="7"/>
      <c r="N65" s="7">
        <v>0</v>
      </c>
      <c r="O65" s="7">
        <v>0</v>
      </c>
      <c r="P65" s="7">
        <v>200</v>
      </c>
      <c r="Q65" s="7">
        <v>200</v>
      </c>
      <c r="R65" s="7"/>
      <c r="S65" s="7">
        <v>0</v>
      </c>
      <c r="T65" s="7">
        <v>0</v>
      </c>
      <c r="U65" s="7"/>
      <c r="V65" s="7">
        <v>0</v>
      </c>
      <c r="W65" s="7">
        <v>0</v>
      </c>
      <c r="X65" s="10"/>
      <c r="Y65" s="10"/>
      <c r="Z65" s="10"/>
    </row>
    <row r="66" spans="1:26" ht="60" customHeight="1" thickBot="1" x14ac:dyDescent="0.3">
      <c r="A66" s="7" t="s">
        <v>89</v>
      </c>
      <c r="B66" s="6" t="s">
        <v>264</v>
      </c>
      <c r="C66" s="7" t="s">
        <v>30</v>
      </c>
      <c r="D66" s="7">
        <v>225289</v>
      </c>
      <c r="E66" s="7">
        <v>225089</v>
      </c>
      <c r="F66" s="7">
        <f t="shared" si="87"/>
        <v>200</v>
      </c>
      <c r="G66" s="7">
        <f t="shared" si="88"/>
        <v>200</v>
      </c>
      <c r="H66" s="7" t="s">
        <v>31</v>
      </c>
      <c r="I66" s="7">
        <v>0</v>
      </c>
      <c r="J66" s="24">
        <v>0</v>
      </c>
      <c r="K66" s="7">
        <v>0</v>
      </c>
      <c r="L66" s="24">
        <v>0</v>
      </c>
      <c r="M66" s="7"/>
      <c r="N66" s="7">
        <v>0</v>
      </c>
      <c r="O66" s="7">
        <v>0</v>
      </c>
      <c r="P66" s="7">
        <v>200</v>
      </c>
      <c r="Q66" s="7">
        <v>200</v>
      </c>
      <c r="R66" s="7"/>
      <c r="S66" s="7">
        <v>0</v>
      </c>
      <c r="T66" s="7">
        <v>0</v>
      </c>
      <c r="U66" s="7"/>
      <c r="V66" s="7">
        <v>0</v>
      </c>
      <c r="W66" s="7">
        <v>0</v>
      </c>
      <c r="X66" s="10"/>
      <c r="Y66" s="10"/>
      <c r="Z66" s="10"/>
    </row>
    <row r="67" spans="1:26" ht="30.75" thickBot="1" x14ac:dyDescent="0.3">
      <c r="A67" s="1" t="s">
        <v>108</v>
      </c>
      <c r="B67" s="1" t="s">
        <v>109</v>
      </c>
      <c r="C67" s="1"/>
      <c r="D67" s="23">
        <f>D68+D71+D76+D98+D101+D119+D151+D154</f>
        <v>2152508</v>
      </c>
      <c r="E67" s="1">
        <v>205355</v>
      </c>
      <c r="F67" s="23">
        <f>F68+F71+F76+F98+F101+F119+F151+F154</f>
        <v>1506765</v>
      </c>
      <c r="G67" s="23">
        <f>G68+G71+G76+G98+G101+G119+G151+G154</f>
        <v>856113</v>
      </c>
      <c r="H67" s="1"/>
      <c r="I67" s="23">
        <f>I68+I71+I76+I98+I101+I119+I151+I154</f>
        <v>977061</v>
      </c>
      <c r="J67" s="23">
        <f>J68+J71+J76+J98+J101+J119+J151+J154</f>
        <v>977061</v>
      </c>
      <c r="K67" s="23">
        <f>K68+K71+K76+K98+K101+K119+K151+K154</f>
        <v>939217</v>
      </c>
      <c r="L67" s="23">
        <f>L68+L71+L76+L98+L101+L119+L151+L154</f>
        <v>904316</v>
      </c>
      <c r="M67" s="1"/>
      <c r="N67" s="23">
        <f>N68+N71+N76+N98+N101+N119+N151+N154</f>
        <v>0</v>
      </c>
      <c r="O67" s="23">
        <f>O68+O71+O76+O98+O101+O119+O151+O154</f>
        <v>75601</v>
      </c>
      <c r="P67" s="23">
        <f>P68+P71+P76+P98+P101+P119+P151+P154</f>
        <v>439269</v>
      </c>
      <c r="Q67" s="23">
        <f>Q68+Q71+Q76+Q98+Q101+Q119+Q151+Q154</f>
        <v>259842</v>
      </c>
      <c r="R67" s="1"/>
      <c r="S67" s="23">
        <f>S68+S71+S76+S98+S101+S119+S151+S154</f>
        <v>1319</v>
      </c>
      <c r="T67" s="23">
        <f>T68+T71+T76+T98+T101+T119+T151+T154</f>
        <v>433393</v>
      </c>
      <c r="U67" s="1"/>
      <c r="V67" s="23">
        <f>V68+V71+V76+V98+V101+V119+V151+V154</f>
        <v>94576</v>
      </c>
      <c r="W67" s="23">
        <f>W68+W71+W76+W98+W101+W119+W151+W154</f>
        <v>164229</v>
      </c>
      <c r="X67" s="10"/>
      <c r="Y67" s="10"/>
      <c r="Z67" s="10"/>
    </row>
    <row r="68" spans="1:26" ht="29.25" customHeight="1" thickBot="1" x14ac:dyDescent="0.3">
      <c r="A68" s="3" t="s">
        <v>25</v>
      </c>
      <c r="B68" s="3" t="s">
        <v>26</v>
      </c>
      <c r="C68" s="3"/>
      <c r="D68" s="23">
        <f>D69</f>
        <v>169197</v>
      </c>
      <c r="E68" s="3">
        <v>120776</v>
      </c>
      <c r="F68" s="23">
        <f>F69</f>
        <v>43840</v>
      </c>
      <c r="G68" s="23">
        <v>43840</v>
      </c>
      <c r="H68" s="3"/>
      <c r="I68" s="3">
        <f>I69</f>
        <v>43840</v>
      </c>
      <c r="J68" s="23">
        <f>J69</f>
        <v>43840</v>
      </c>
      <c r="K68" s="23">
        <v>43840</v>
      </c>
      <c r="L68" s="23">
        <v>43840</v>
      </c>
      <c r="M68" s="3"/>
      <c r="N68" s="23">
        <f t="shared" ref="N68:O68" si="89">N69</f>
        <v>0</v>
      </c>
      <c r="O68" s="23">
        <f t="shared" si="89"/>
        <v>0</v>
      </c>
      <c r="P68" s="23">
        <f>P69</f>
        <v>0</v>
      </c>
      <c r="Q68" s="23">
        <f>Q69</f>
        <v>0</v>
      </c>
      <c r="R68" s="3"/>
      <c r="S68" s="23">
        <f t="shared" ref="S68:S69" si="90">S69</f>
        <v>0</v>
      </c>
      <c r="T68" s="23">
        <f t="shared" ref="T68:T69" si="91">T69</f>
        <v>0</v>
      </c>
      <c r="U68" s="3"/>
      <c r="V68" s="23">
        <f t="shared" ref="V68:W69" si="92">V69</f>
        <v>0</v>
      </c>
      <c r="W68" s="23">
        <f t="shared" si="92"/>
        <v>0</v>
      </c>
      <c r="X68" s="10"/>
      <c r="Y68" s="10"/>
      <c r="Z68" s="10"/>
    </row>
    <row r="69" spans="1:26" ht="45.75" thickBot="1" x14ac:dyDescent="0.3">
      <c r="A69" s="2" t="s">
        <v>110</v>
      </c>
      <c r="B69" s="2" t="s">
        <v>111</v>
      </c>
      <c r="C69" s="2"/>
      <c r="D69" s="23">
        <f t="shared" ref="D69:G69" si="93">D70</f>
        <v>169197</v>
      </c>
      <c r="E69" s="2">
        <v>120776</v>
      </c>
      <c r="F69" s="23">
        <f t="shared" si="93"/>
        <v>43840</v>
      </c>
      <c r="G69" s="2">
        <f t="shared" si="93"/>
        <v>43840</v>
      </c>
      <c r="H69" s="2"/>
      <c r="I69" s="2">
        <f>I70</f>
        <v>43840</v>
      </c>
      <c r="J69" s="23">
        <f t="shared" ref="J69:Q69" si="94">J70</f>
        <v>43840</v>
      </c>
      <c r="K69" s="2">
        <f t="shared" si="94"/>
        <v>43840</v>
      </c>
      <c r="L69" s="23">
        <f t="shared" si="94"/>
        <v>43840</v>
      </c>
      <c r="M69" s="2"/>
      <c r="N69" s="23">
        <f t="shared" si="94"/>
        <v>0</v>
      </c>
      <c r="O69" s="23">
        <f t="shared" si="94"/>
        <v>0</v>
      </c>
      <c r="P69" s="23">
        <f t="shared" si="94"/>
        <v>0</v>
      </c>
      <c r="Q69" s="23">
        <f t="shared" si="94"/>
        <v>0</v>
      </c>
      <c r="R69" s="2"/>
      <c r="S69" s="23">
        <f t="shared" si="90"/>
        <v>0</v>
      </c>
      <c r="T69" s="23">
        <f t="shared" si="91"/>
        <v>0</v>
      </c>
      <c r="U69" s="2"/>
      <c r="V69" s="23">
        <f t="shared" si="92"/>
        <v>0</v>
      </c>
      <c r="W69" s="23">
        <f t="shared" si="92"/>
        <v>0</v>
      </c>
      <c r="X69" s="10"/>
      <c r="Y69" s="10"/>
      <c r="Z69" s="10"/>
    </row>
    <row r="70" spans="1:26" ht="60.75" thickBot="1" x14ac:dyDescent="0.3">
      <c r="A70" s="7" t="s">
        <v>28</v>
      </c>
      <c r="B70" s="6" t="s">
        <v>112</v>
      </c>
      <c r="C70" s="7" t="s">
        <v>30</v>
      </c>
      <c r="D70" s="7">
        <v>169197</v>
      </c>
      <c r="E70" s="7">
        <v>120776</v>
      </c>
      <c r="F70" s="7">
        <f t="shared" ref="F70" si="95">I70+N70+P70+S70+V70</f>
        <v>43840</v>
      </c>
      <c r="G70" s="7">
        <f t="shared" ref="G70" si="96">K70+O70+Q70+T70+W70</f>
        <v>43840</v>
      </c>
      <c r="H70" s="7" t="s">
        <v>113</v>
      </c>
      <c r="I70" s="7">
        <v>43840</v>
      </c>
      <c r="J70" s="24">
        <v>43840</v>
      </c>
      <c r="K70" s="7">
        <v>43840</v>
      </c>
      <c r="L70" s="24">
        <v>43840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  <c r="X70" s="10"/>
      <c r="Y70" s="10"/>
      <c r="Z70" s="10"/>
    </row>
    <row r="71" spans="1:26" ht="30.75" thickBot="1" x14ac:dyDescent="0.3">
      <c r="A71" s="3" t="s">
        <v>114</v>
      </c>
      <c r="B71" s="3" t="s">
        <v>115</v>
      </c>
      <c r="C71" s="3"/>
      <c r="D71" s="23">
        <f>D72+D74</f>
        <v>4116</v>
      </c>
      <c r="E71" s="3">
        <v>0</v>
      </c>
      <c r="F71" s="23">
        <f>F72+F74</f>
        <v>1398</v>
      </c>
      <c r="G71" s="3">
        <v>3397</v>
      </c>
      <c r="H71" s="3"/>
      <c r="I71" s="23">
        <f t="shared" ref="G71:L72" si="97">I72</f>
        <v>0</v>
      </c>
      <c r="J71" s="23">
        <f>J72+J74</f>
        <v>0</v>
      </c>
      <c r="K71" s="23">
        <f t="shared" ref="K71:W71" si="98">K72+K74</f>
        <v>0</v>
      </c>
      <c r="L71" s="23">
        <f t="shared" si="98"/>
        <v>0</v>
      </c>
      <c r="M71" s="23"/>
      <c r="N71" s="23">
        <f t="shared" si="98"/>
        <v>0</v>
      </c>
      <c r="O71" s="23">
        <f t="shared" si="98"/>
        <v>0</v>
      </c>
      <c r="P71" s="23">
        <f t="shared" si="98"/>
        <v>1398</v>
      </c>
      <c r="Q71" s="23">
        <f t="shared" si="98"/>
        <v>3397</v>
      </c>
      <c r="R71" s="23"/>
      <c r="S71" s="23">
        <f t="shared" si="98"/>
        <v>0</v>
      </c>
      <c r="T71" s="23">
        <f t="shared" si="98"/>
        <v>0</v>
      </c>
      <c r="U71" s="23">
        <f t="shared" si="98"/>
        <v>0</v>
      </c>
      <c r="V71" s="23">
        <f t="shared" si="98"/>
        <v>0</v>
      </c>
      <c r="W71" s="23">
        <f t="shared" si="98"/>
        <v>0</v>
      </c>
      <c r="X71" s="10"/>
      <c r="Y71" s="10"/>
      <c r="Z71" s="10"/>
    </row>
    <row r="72" spans="1:26" ht="30.75" thickBot="1" x14ac:dyDescent="0.3">
      <c r="A72" s="2" t="s">
        <v>116</v>
      </c>
      <c r="B72" s="2" t="s">
        <v>117</v>
      </c>
      <c r="C72" s="2"/>
      <c r="D72" s="23">
        <f t="shared" ref="D72:F72" si="99">D73</f>
        <v>2117</v>
      </c>
      <c r="E72" s="2">
        <v>0</v>
      </c>
      <c r="F72" s="23">
        <f t="shared" si="99"/>
        <v>1398</v>
      </c>
      <c r="G72" s="2">
        <f t="shared" si="97"/>
        <v>1398</v>
      </c>
      <c r="H72" s="2"/>
      <c r="I72" s="2">
        <f>I73</f>
        <v>0</v>
      </c>
      <c r="J72" s="23">
        <f t="shared" si="97"/>
        <v>0</v>
      </c>
      <c r="K72" s="2">
        <f t="shared" si="97"/>
        <v>0</v>
      </c>
      <c r="L72" s="23">
        <f t="shared" si="97"/>
        <v>0</v>
      </c>
      <c r="M72" s="2"/>
      <c r="N72" s="23">
        <f t="shared" ref="N72:O72" si="100">N73</f>
        <v>0</v>
      </c>
      <c r="O72" s="23">
        <f t="shared" si="100"/>
        <v>0</v>
      </c>
      <c r="P72" s="23">
        <f t="shared" ref="P72:Q72" si="101">P73</f>
        <v>1398</v>
      </c>
      <c r="Q72" s="23">
        <f t="shared" si="101"/>
        <v>1398</v>
      </c>
      <c r="R72" s="2"/>
      <c r="S72" s="23">
        <f t="shared" ref="S72:T72" si="102">S73</f>
        <v>0</v>
      </c>
      <c r="T72" s="23">
        <f t="shared" si="102"/>
        <v>0</v>
      </c>
      <c r="U72" s="2"/>
      <c r="V72" s="23">
        <f t="shared" ref="V72:W72" si="103">V73</f>
        <v>0</v>
      </c>
      <c r="W72" s="23">
        <f t="shared" si="103"/>
        <v>0</v>
      </c>
      <c r="X72" s="10"/>
      <c r="Y72" s="10"/>
      <c r="Z72" s="10"/>
    </row>
    <row r="73" spans="1:26" ht="60.75" thickBot="1" x14ac:dyDescent="0.3">
      <c r="A73" s="7" t="s">
        <v>118</v>
      </c>
      <c r="B73" s="6" t="s">
        <v>119</v>
      </c>
      <c r="C73" s="7" t="s">
        <v>48</v>
      </c>
      <c r="D73" s="7">
        <v>2117</v>
      </c>
      <c r="E73" s="7">
        <v>0</v>
      </c>
      <c r="F73" s="7">
        <f t="shared" ref="F73" si="104">I73+N73+P73+S73+V73</f>
        <v>1398</v>
      </c>
      <c r="G73" s="7">
        <f t="shared" ref="G73" si="105">K73+O73+Q73+T73+W73</f>
        <v>1398</v>
      </c>
      <c r="H73" s="7"/>
      <c r="I73" s="7">
        <v>0</v>
      </c>
      <c r="J73" s="24">
        <v>0</v>
      </c>
      <c r="K73" s="7">
        <v>0</v>
      </c>
      <c r="L73" s="24">
        <v>0</v>
      </c>
      <c r="M73" s="7"/>
      <c r="N73" s="7">
        <v>0</v>
      </c>
      <c r="O73" s="7">
        <v>0</v>
      </c>
      <c r="P73" s="7">
        <v>1398</v>
      </c>
      <c r="Q73" s="7">
        <v>1398</v>
      </c>
      <c r="R73" s="7"/>
      <c r="S73" s="7">
        <v>0</v>
      </c>
      <c r="T73" s="7">
        <v>0</v>
      </c>
      <c r="U73" s="7"/>
      <c r="V73" s="7">
        <v>0</v>
      </c>
      <c r="W73" s="7">
        <v>0</v>
      </c>
      <c r="X73" s="10"/>
      <c r="Y73" s="10"/>
      <c r="Z73" s="10"/>
    </row>
    <row r="74" spans="1:26" ht="30.75" thickBot="1" x14ac:dyDescent="0.3">
      <c r="A74" s="2" t="s">
        <v>120</v>
      </c>
      <c r="B74" s="2" t="s">
        <v>121</v>
      </c>
      <c r="C74" s="2"/>
      <c r="D74" s="2">
        <f>D75</f>
        <v>1999</v>
      </c>
      <c r="E74" s="2">
        <v>0</v>
      </c>
      <c r="F74" s="2">
        <f>F75</f>
        <v>0</v>
      </c>
      <c r="G74" s="2">
        <v>1999</v>
      </c>
      <c r="H74" s="2"/>
      <c r="I74" s="2">
        <f>I75</f>
        <v>0</v>
      </c>
      <c r="J74" s="23">
        <f t="shared" ref="J74:L74" si="106">J75</f>
        <v>0</v>
      </c>
      <c r="K74" s="2">
        <f t="shared" si="106"/>
        <v>0</v>
      </c>
      <c r="L74" s="23">
        <f t="shared" si="106"/>
        <v>0</v>
      </c>
      <c r="M74" s="2"/>
      <c r="N74" s="23">
        <f t="shared" ref="N74:O74" si="107">N75</f>
        <v>0</v>
      </c>
      <c r="O74" s="23">
        <f t="shared" si="107"/>
        <v>0</v>
      </c>
      <c r="P74" s="23">
        <f t="shared" ref="P74:Q74" si="108">P75</f>
        <v>0</v>
      </c>
      <c r="Q74" s="23">
        <f t="shared" si="108"/>
        <v>1999</v>
      </c>
      <c r="R74" s="2"/>
      <c r="S74" s="23">
        <f t="shared" ref="S74:T74" si="109">S75</f>
        <v>0</v>
      </c>
      <c r="T74" s="23">
        <f t="shared" si="109"/>
        <v>0</v>
      </c>
      <c r="U74" s="2"/>
      <c r="V74" s="23">
        <f t="shared" ref="V74:W74" si="110">V75</f>
        <v>0</v>
      </c>
      <c r="W74" s="23">
        <f t="shared" si="110"/>
        <v>0</v>
      </c>
      <c r="X74" s="10"/>
      <c r="Y74" s="10"/>
      <c r="Z74" s="10"/>
    </row>
    <row r="75" spans="1:26" ht="60.75" thickBot="1" x14ac:dyDescent="0.3">
      <c r="A75" s="7" t="s">
        <v>122</v>
      </c>
      <c r="B75" s="6" t="s">
        <v>123</v>
      </c>
      <c r="C75" s="7" t="s">
        <v>48</v>
      </c>
      <c r="D75" s="7">
        <v>1999</v>
      </c>
      <c r="E75" s="7">
        <v>0</v>
      </c>
      <c r="F75" s="7">
        <f t="shared" ref="F75" si="111">I75+N75+P75+S75+V75</f>
        <v>0</v>
      </c>
      <c r="G75" s="7">
        <f t="shared" ref="G75" si="112">K75+O75+Q75+T75+W75</f>
        <v>1999</v>
      </c>
      <c r="H75" s="7"/>
      <c r="I75" s="7">
        <v>0</v>
      </c>
      <c r="J75" s="24">
        <v>0</v>
      </c>
      <c r="K75" s="7">
        <v>0</v>
      </c>
      <c r="L75" s="24">
        <v>0</v>
      </c>
      <c r="M75" s="7"/>
      <c r="N75" s="7">
        <v>0</v>
      </c>
      <c r="O75" s="7">
        <v>0</v>
      </c>
      <c r="P75" s="7">
        <v>0</v>
      </c>
      <c r="Q75" s="7">
        <v>1999</v>
      </c>
      <c r="R75" s="7"/>
      <c r="S75" s="7">
        <v>0</v>
      </c>
      <c r="T75" s="7">
        <v>0</v>
      </c>
      <c r="U75" s="7"/>
      <c r="V75" s="7">
        <v>0</v>
      </c>
      <c r="W75" s="7">
        <v>0</v>
      </c>
      <c r="X75" s="10"/>
      <c r="Y75" s="10"/>
      <c r="Z75" s="10"/>
    </row>
    <row r="76" spans="1:26" ht="30.75" thickBot="1" x14ac:dyDescent="0.3">
      <c r="A76" s="3" t="s">
        <v>32</v>
      </c>
      <c r="B76" s="3" t="s">
        <v>33</v>
      </c>
      <c r="C76" s="3"/>
      <c r="D76" s="3">
        <f>D77+D87+D89+D94</f>
        <v>217444</v>
      </c>
      <c r="E76" s="3">
        <v>0</v>
      </c>
      <c r="F76" s="3">
        <f>F77+F87+F89+F94</f>
        <v>114271</v>
      </c>
      <c r="G76" s="3">
        <f>G77+G87+G89+G94</f>
        <v>202052</v>
      </c>
      <c r="H76" s="3"/>
      <c r="I76" s="3">
        <f>I77+I87+I89</f>
        <v>0</v>
      </c>
      <c r="J76" s="23">
        <f>J77+J87+J89+J94</f>
        <v>0</v>
      </c>
      <c r="K76" s="3">
        <f>K77+K87+K89+K94</f>
        <v>26447</v>
      </c>
      <c r="L76" s="23">
        <f t="shared" ref="L76" si="113">L77+L87+L89</f>
        <v>0</v>
      </c>
      <c r="M76" s="3"/>
      <c r="N76" s="3">
        <f>N77+N87+N89+N94</f>
        <v>0</v>
      </c>
      <c r="O76" s="3">
        <f>O77+O87+O89+O94</f>
        <v>0</v>
      </c>
      <c r="P76" s="3">
        <f t="shared" ref="P76:Q76" si="114">P77+P87+P89+P94</f>
        <v>18376</v>
      </c>
      <c r="Q76" s="3">
        <f t="shared" si="114"/>
        <v>11376</v>
      </c>
      <c r="R76" s="3"/>
      <c r="S76" s="3">
        <f>S77+S87+S89+S94</f>
        <v>1319</v>
      </c>
      <c r="T76" s="3">
        <f>T77+T87+T89+T94</f>
        <v>0</v>
      </c>
      <c r="U76" s="3"/>
      <c r="V76" s="3">
        <f>V77+V87+V89+V94</f>
        <v>94576</v>
      </c>
      <c r="W76" s="3">
        <f>W77+W87+W89+W94</f>
        <v>164229</v>
      </c>
      <c r="X76" s="10"/>
      <c r="Y76" s="10"/>
      <c r="Z76" s="10"/>
    </row>
    <row r="77" spans="1:26" ht="30.75" thickBot="1" x14ac:dyDescent="0.3">
      <c r="A77" s="2" t="s">
        <v>116</v>
      </c>
      <c r="B77" s="2" t="s">
        <v>117</v>
      </c>
      <c r="C77" s="2"/>
      <c r="D77" s="2">
        <f>D78+D79+D80+D81+D82+D83+D84+D86</f>
        <v>106818</v>
      </c>
      <c r="E77" s="2">
        <f t="shared" ref="E77:W77" si="115">E78+E79+E80+E81+E82+E83+E84+E86</f>
        <v>0</v>
      </c>
      <c r="F77" s="2">
        <f t="shared" si="115"/>
        <v>87150</v>
      </c>
      <c r="G77" s="2">
        <f t="shared" si="115"/>
        <v>98426</v>
      </c>
      <c r="H77" s="2"/>
      <c r="I77" s="2">
        <f t="shared" si="115"/>
        <v>0</v>
      </c>
      <c r="J77" s="23">
        <f t="shared" si="115"/>
        <v>0</v>
      </c>
      <c r="K77" s="2">
        <f t="shared" si="115"/>
        <v>2819</v>
      </c>
      <c r="L77" s="23">
        <f t="shared" si="115"/>
        <v>0</v>
      </c>
      <c r="M77" s="2"/>
      <c r="N77" s="2">
        <f t="shared" si="115"/>
        <v>0</v>
      </c>
      <c r="O77" s="2">
        <f t="shared" si="115"/>
        <v>0</v>
      </c>
      <c r="P77" s="2">
        <f t="shared" si="115"/>
        <v>0</v>
      </c>
      <c r="Q77" s="2">
        <f t="shared" si="115"/>
        <v>0</v>
      </c>
      <c r="R77" s="2">
        <f t="shared" si="115"/>
        <v>0</v>
      </c>
      <c r="S77" s="2">
        <f t="shared" si="115"/>
        <v>1319</v>
      </c>
      <c r="T77" s="2">
        <f t="shared" si="115"/>
        <v>0</v>
      </c>
      <c r="U77" s="2"/>
      <c r="V77" s="2">
        <f t="shared" si="115"/>
        <v>85831</v>
      </c>
      <c r="W77" s="2">
        <f t="shared" si="115"/>
        <v>95607</v>
      </c>
      <c r="X77" s="10"/>
      <c r="Y77" s="10"/>
      <c r="Z77" s="10"/>
    </row>
    <row r="78" spans="1:26" s="38" customFormat="1" ht="45.75" customHeight="1" thickBot="1" x14ac:dyDescent="0.3">
      <c r="A78" s="7" t="s">
        <v>38</v>
      </c>
      <c r="B78" s="6" t="s">
        <v>287</v>
      </c>
      <c r="C78" s="6"/>
      <c r="D78" s="6">
        <v>1500</v>
      </c>
      <c r="E78" s="6">
        <v>0</v>
      </c>
      <c r="F78" s="6">
        <v>0</v>
      </c>
      <c r="G78" s="6">
        <v>1500</v>
      </c>
      <c r="H78" s="6" t="s">
        <v>288</v>
      </c>
      <c r="I78" s="6">
        <v>0</v>
      </c>
      <c r="J78" s="39">
        <v>0</v>
      </c>
      <c r="K78" s="6">
        <v>1500</v>
      </c>
      <c r="L78" s="39">
        <v>0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10"/>
      <c r="Y78" s="10"/>
      <c r="Z78" s="10"/>
    </row>
    <row r="79" spans="1:26" ht="90" customHeight="1" thickBot="1" x14ac:dyDescent="0.3">
      <c r="A79" s="7" t="s">
        <v>38</v>
      </c>
      <c r="B79" s="6" t="s">
        <v>124</v>
      </c>
      <c r="C79" s="7" t="s">
        <v>48</v>
      </c>
      <c r="D79" s="7">
        <v>1000</v>
      </c>
      <c r="E79" s="7">
        <v>0</v>
      </c>
      <c r="F79" s="7">
        <f t="shared" ref="F79:F86" si="116">I79+N79+P79+S79+V79</f>
        <v>1000</v>
      </c>
      <c r="G79" s="7">
        <f t="shared" ref="G79:G86" si="117">K79+O79+Q79+T79+W79</f>
        <v>1000</v>
      </c>
      <c r="H79" s="7"/>
      <c r="I79" s="7">
        <v>0</v>
      </c>
      <c r="J79" s="24">
        <v>0</v>
      </c>
      <c r="K79" s="7">
        <v>0</v>
      </c>
      <c r="L79" s="24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 t="s">
        <v>125</v>
      </c>
      <c r="V79" s="7">
        <v>1000</v>
      </c>
      <c r="W79" s="7">
        <v>1000</v>
      </c>
      <c r="X79" s="10"/>
      <c r="Y79" s="10"/>
      <c r="Z79" s="10"/>
    </row>
    <row r="80" spans="1:26" ht="90.75" thickBot="1" x14ac:dyDescent="0.3">
      <c r="A80" s="7" t="s">
        <v>34</v>
      </c>
      <c r="B80" s="6" t="s">
        <v>126</v>
      </c>
      <c r="C80" s="7" t="s">
        <v>48</v>
      </c>
      <c r="D80" s="7">
        <v>9323</v>
      </c>
      <c r="E80" s="7">
        <v>0</v>
      </c>
      <c r="F80" s="7">
        <f t="shared" si="116"/>
        <v>932</v>
      </c>
      <c r="G80" s="7">
        <f t="shared" si="117"/>
        <v>932</v>
      </c>
      <c r="H80" s="7"/>
      <c r="I80" s="7">
        <v>0</v>
      </c>
      <c r="J80" s="24">
        <v>0</v>
      </c>
      <c r="K80" s="7">
        <v>0</v>
      </c>
      <c r="L80" s="24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30" t="s">
        <v>274</v>
      </c>
      <c r="V80" s="7">
        <v>932</v>
      </c>
      <c r="W80" s="7">
        <v>932</v>
      </c>
      <c r="X80" s="10"/>
      <c r="Y80" s="10"/>
      <c r="Z80" s="10"/>
    </row>
    <row r="81" spans="1:26" ht="60.75" thickBot="1" x14ac:dyDescent="0.3">
      <c r="A81" s="7" t="s">
        <v>38</v>
      </c>
      <c r="B81" s="6" t="s">
        <v>127</v>
      </c>
      <c r="C81" s="7" t="s">
        <v>48</v>
      </c>
      <c r="D81" s="7">
        <v>1319</v>
      </c>
      <c r="E81" s="7">
        <v>0</v>
      </c>
      <c r="F81" s="7">
        <f t="shared" si="116"/>
        <v>1319</v>
      </c>
      <c r="G81" s="7">
        <f t="shared" si="117"/>
        <v>1319</v>
      </c>
      <c r="H81" s="30" t="s">
        <v>271</v>
      </c>
      <c r="I81" s="7">
        <v>0</v>
      </c>
      <c r="J81" s="24">
        <v>0</v>
      </c>
      <c r="K81" s="7">
        <v>1319</v>
      </c>
      <c r="L81" s="24">
        <v>0</v>
      </c>
      <c r="M81" s="7" t="s">
        <v>128</v>
      </c>
      <c r="N81" s="7">
        <v>0</v>
      </c>
      <c r="O81" s="7">
        <v>0</v>
      </c>
      <c r="P81" s="7">
        <v>0</v>
      </c>
      <c r="Q81" s="7">
        <v>0</v>
      </c>
      <c r="R81" s="7"/>
      <c r="S81" s="7">
        <v>1319</v>
      </c>
      <c r="T81" s="7">
        <v>0</v>
      </c>
      <c r="U81" s="7"/>
      <c r="V81" s="7">
        <v>0</v>
      </c>
      <c r="W81" s="7">
        <v>0</v>
      </c>
      <c r="X81" s="10"/>
      <c r="Y81" s="10"/>
      <c r="Z81" s="10"/>
    </row>
    <row r="82" spans="1:26" ht="75.75" customHeight="1" thickBot="1" x14ac:dyDescent="0.3">
      <c r="A82" s="7" t="s">
        <v>34</v>
      </c>
      <c r="B82" s="6" t="s">
        <v>129</v>
      </c>
      <c r="C82" s="7" t="s">
        <v>48</v>
      </c>
      <c r="D82" s="7">
        <v>31186</v>
      </c>
      <c r="E82" s="7">
        <v>0</v>
      </c>
      <c r="F82" s="7">
        <f t="shared" si="116"/>
        <v>31185</v>
      </c>
      <c r="G82" s="7">
        <f t="shared" si="117"/>
        <v>31185</v>
      </c>
      <c r="H82" s="7"/>
      <c r="I82" s="7">
        <v>0</v>
      </c>
      <c r="J82" s="24">
        <v>0</v>
      </c>
      <c r="K82" s="7">
        <v>0</v>
      </c>
      <c r="L82" s="24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30" t="s">
        <v>274</v>
      </c>
      <c r="V82" s="7">
        <v>31185</v>
      </c>
      <c r="W82" s="7">
        <v>31185</v>
      </c>
      <c r="X82" s="10"/>
      <c r="Y82" s="10"/>
      <c r="Z82" s="10"/>
    </row>
    <row r="83" spans="1:26" ht="120.75" thickBot="1" x14ac:dyDescent="0.3">
      <c r="A83" s="7" t="s">
        <v>34</v>
      </c>
      <c r="B83" s="6" t="s">
        <v>130</v>
      </c>
      <c r="C83" s="7" t="s">
        <v>48</v>
      </c>
      <c r="D83" s="7">
        <v>12127</v>
      </c>
      <c r="E83" s="7">
        <v>0</v>
      </c>
      <c r="F83" s="7">
        <f t="shared" si="116"/>
        <v>12127</v>
      </c>
      <c r="G83" s="7">
        <f t="shared" si="117"/>
        <v>12127</v>
      </c>
      <c r="H83" s="7"/>
      <c r="I83" s="7">
        <v>0</v>
      </c>
      <c r="J83" s="24">
        <v>0</v>
      </c>
      <c r="K83" s="7">
        <v>0</v>
      </c>
      <c r="L83" s="24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 t="s">
        <v>131</v>
      </c>
      <c r="V83" s="7">
        <v>12127</v>
      </c>
      <c r="W83" s="7">
        <v>12127</v>
      </c>
      <c r="X83" s="10"/>
      <c r="Y83" s="10"/>
      <c r="Z83" s="10"/>
    </row>
    <row r="84" spans="1:26" ht="133.5" customHeight="1" thickBot="1" x14ac:dyDescent="0.3">
      <c r="A84" s="7" t="s">
        <v>34</v>
      </c>
      <c r="B84" s="6" t="s">
        <v>132</v>
      </c>
      <c r="C84" s="7" t="s">
        <v>48</v>
      </c>
      <c r="D84" s="7">
        <v>40587</v>
      </c>
      <c r="E84" s="7">
        <v>0</v>
      </c>
      <c r="F84" s="7">
        <f t="shared" si="116"/>
        <v>40587</v>
      </c>
      <c r="G84" s="7">
        <f t="shared" si="117"/>
        <v>40587</v>
      </c>
      <c r="H84" s="7"/>
      <c r="I84" s="7">
        <v>0</v>
      </c>
      <c r="J84" s="24">
        <v>0</v>
      </c>
      <c r="K84" s="7">
        <v>0</v>
      </c>
      <c r="L84" s="24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 t="s">
        <v>133</v>
      </c>
      <c r="V84" s="7">
        <v>40587</v>
      </c>
      <c r="W84" s="7">
        <v>40587</v>
      </c>
      <c r="X84" s="10"/>
      <c r="Y84" s="10"/>
      <c r="Z84" s="10"/>
    </row>
    <row r="85" spans="1:26" ht="105.75" thickBot="1" x14ac:dyDescent="0.3">
      <c r="A85" s="7" t="s">
        <v>34</v>
      </c>
      <c r="B85" s="6" t="s">
        <v>134</v>
      </c>
      <c r="C85" s="7" t="s">
        <v>48</v>
      </c>
      <c r="D85" s="7">
        <v>4300</v>
      </c>
      <c r="E85" s="7">
        <v>0</v>
      </c>
      <c r="F85" s="7">
        <f t="shared" si="116"/>
        <v>0</v>
      </c>
      <c r="G85" s="7">
        <f t="shared" si="117"/>
        <v>4300</v>
      </c>
      <c r="H85" s="7"/>
      <c r="I85" s="7">
        <v>0</v>
      </c>
      <c r="J85" s="24">
        <v>0</v>
      </c>
      <c r="K85" s="7">
        <v>0</v>
      </c>
      <c r="L85" s="24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30" t="s">
        <v>274</v>
      </c>
      <c r="V85" s="7">
        <v>0</v>
      </c>
      <c r="W85" s="7">
        <v>4300</v>
      </c>
      <c r="X85" s="10"/>
      <c r="Y85" s="10"/>
      <c r="Z85" s="10"/>
    </row>
    <row r="86" spans="1:26" ht="75.75" thickBot="1" x14ac:dyDescent="0.3">
      <c r="A86" s="7" t="s">
        <v>34</v>
      </c>
      <c r="B86" s="6" t="s">
        <v>135</v>
      </c>
      <c r="C86" s="7" t="s">
        <v>48</v>
      </c>
      <c r="D86" s="7">
        <v>9776</v>
      </c>
      <c r="E86" s="7">
        <v>0</v>
      </c>
      <c r="F86" s="7">
        <f t="shared" si="116"/>
        <v>0</v>
      </c>
      <c r="G86" s="7">
        <f t="shared" si="117"/>
        <v>9776</v>
      </c>
      <c r="H86" s="7"/>
      <c r="I86" s="7">
        <v>0</v>
      </c>
      <c r="J86" s="24">
        <v>0</v>
      </c>
      <c r="K86" s="7">
        <v>0</v>
      </c>
      <c r="L86" s="24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30" t="s">
        <v>274</v>
      </c>
      <c r="V86" s="7">
        <v>0</v>
      </c>
      <c r="W86" s="7">
        <v>9776</v>
      </c>
      <c r="X86" s="10"/>
      <c r="Y86" s="10"/>
      <c r="Z86" s="10"/>
    </row>
    <row r="87" spans="1:26" ht="45.75" thickBot="1" x14ac:dyDescent="0.3">
      <c r="A87" s="2" t="s">
        <v>110</v>
      </c>
      <c r="B87" s="2" t="s">
        <v>111</v>
      </c>
      <c r="C87" s="2"/>
      <c r="D87" s="23">
        <f t="shared" ref="D87:G87" si="118">D88</f>
        <v>7000</v>
      </c>
      <c r="E87" s="2">
        <v>0</v>
      </c>
      <c r="F87" s="23">
        <f t="shared" si="118"/>
        <v>7000</v>
      </c>
      <c r="G87" s="2">
        <f t="shared" si="118"/>
        <v>0</v>
      </c>
      <c r="H87" s="2"/>
      <c r="I87" s="2">
        <f>I88</f>
        <v>0</v>
      </c>
      <c r="J87" s="23">
        <f t="shared" ref="J87:L87" si="119">J88</f>
        <v>0</v>
      </c>
      <c r="K87" s="2">
        <f t="shared" si="119"/>
        <v>0</v>
      </c>
      <c r="L87" s="23">
        <f t="shared" si="119"/>
        <v>0</v>
      </c>
      <c r="M87" s="2"/>
      <c r="N87" s="23">
        <f t="shared" ref="N87:Q87" si="120">N88</f>
        <v>0</v>
      </c>
      <c r="O87" s="23">
        <f t="shared" si="120"/>
        <v>0</v>
      </c>
      <c r="P87" s="23">
        <f t="shared" si="120"/>
        <v>7000</v>
      </c>
      <c r="Q87" s="23">
        <f t="shared" si="120"/>
        <v>0</v>
      </c>
      <c r="R87" s="2"/>
      <c r="S87" s="23">
        <f t="shared" ref="S87:T87" si="121">S88</f>
        <v>0</v>
      </c>
      <c r="T87" s="23">
        <f t="shared" si="121"/>
        <v>0</v>
      </c>
      <c r="U87" s="2"/>
      <c r="V87" s="23">
        <f t="shared" ref="V87:W87" si="122">V88</f>
        <v>0</v>
      </c>
      <c r="W87" s="23">
        <f t="shared" si="122"/>
        <v>0</v>
      </c>
      <c r="X87" s="10"/>
      <c r="Y87" s="10"/>
      <c r="Z87" s="10"/>
    </row>
    <row r="88" spans="1:26" ht="45.75" thickBot="1" x14ac:dyDescent="0.3">
      <c r="A88" s="7" t="s">
        <v>34</v>
      </c>
      <c r="B88" s="6" t="s">
        <v>136</v>
      </c>
      <c r="C88" s="7" t="s">
        <v>48</v>
      </c>
      <c r="D88" s="7">
        <v>7000</v>
      </c>
      <c r="E88" s="7">
        <v>0</v>
      </c>
      <c r="F88" s="7">
        <f t="shared" ref="F88" si="123">I88+N88+P88+S88+V88</f>
        <v>7000</v>
      </c>
      <c r="G88" s="7">
        <f t="shared" ref="G88" si="124">K88+O88+Q88+T88+W88</f>
        <v>0</v>
      </c>
      <c r="H88" s="7"/>
      <c r="I88" s="7">
        <v>0</v>
      </c>
      <c r="J88" s="24">
        <v>0</v>
      </c>
      <c r="K88" s="7">
        <v>0</v>
      </c>
      <c r="L88" s="24">
        <v>0</v>
      </c>
      <c r="M88" s="7" t="s">
        <v>137</v>
      </c>
      <c r="N88" s="7">
        <v>0</v>
      </c>
      <c r="O88" s="7">
        <v>0</v>
      </c>
      <c r="P88" s="7">
        <v>7000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  <c r="X88" s="10"/>
      <c r="Y88" s="10"/>
      <c r="Z88" s="10"/>
    </row>
    <row r="89" spans="1:26" ht="30.75" thickBot="1" x14ac:dyDescent="0.3">
      <c r="A89" s="2" t="s">
        <v>120</v>
      </c>
      <c r="B89" s="2" t="s">
        <v>121</v>
      </c>
      <c r="C89" s="2"/>
      <c r="D89" s="23">
        <f t="shared" ref="D89:G89" si="125">D90+D91+D92+D93</f>
        <v>73441</v>
      </c>
      <c r="E89" s="2">
        <v>0</v>
      </c>
      <c r="F89" s="23">
        <f t="shared" si="125"/>
        <v>0</v>
      </c>
      <c r="G89" s="2">
        <f t="shared" si="125"/>
        <v>73441</v>
      </c>
      <c r="H89" s="2"/>
      <c r="I89" s="2">
        <f>I90+I91+I92+I93</f>
        <v>0</v>
      </c>
      <c r="J89" s="23">
        <f t="shared" ref="J89:L89" si="126">J90+J91+J92+J93</f>
        <v>0</v>
      </c>
      <c r="K89" s="2">
        <f t="shared" si="126"/>
        <v>23628</v>
      </c>
      <c r="L89" s="23">
        <f t="shared" si="126"/>
        <v>0</v>
      </c>
      <c r="M89" s="2"/>
      <c r="N89" s="23">
        <f t="shared" ref="N89:Q89" si="127">N90+N91+N92+N93</f>
        <v>0</v>
      </c>
      <c r="O89" s="23">
        <f t="shared" si="127"/>
        <v>0</v>
      </c>
      <c r="P89" s="23">
        <f t="shared" si="127"/>
        <v>0</v>
      </c>
      <c r="Q89" s="23">
        <f t="shared" si="127"/>
        <v>0</v>
      </c>
      <c r="R89" s="2"/>
      <c r="S89" s="23">
        <f t="shared" ref="S89:T89" si="128">S90+S91+S92+S93</f>
        <v>0</v>
      </c>
      <c r="T89" s="23">
        <f t="shared" si="128"/>
        <v>0</v>
      </c>
      <c r="U89" s="2"/>
      <c r="V89" s="23">
        <f t="shared" ref="V89:W89" si="129">V90+V91+V92+V93</f>
        <v>0</v>
      </c>
      <c r="W89" s="23">
        <f t="shared" si="129"/>
        <v>49813</v>
      </c>
      <c r="X89" s="10"/>
      <c r="Y89" s="10"/>
      <c r="Z89" s="10"/>
    </row>
    <row r="90" spans="1:26" ht="45.75" thickBot="1" x14ac:dyDescent="0.3">
      <c r="A90" s="7" t="s">
        <v>34</v>
      </c>
      <c r="B90" s="6" t="s">
        <v>138</v>
      </c>
      <c r="C90" s="7" t="s">
        <v>48</v>
      </c>
      <c r="D90" s="7">
        <v>1682</v>
      </c>
      <c r="E90" s="7">
        <v>0</v>
      </c>
      <c r="F90" s="7">
        <f t="shared" ref="F90:F93" si="130">I90+N90+P90+S90+V90</f>
        <v>0</v>
      </c>
      <c r="G90" s="7">
        <f t="shared" ref="G90:G93" si="131">K90+O90+Q90+T90+W90</f>
        <v>1682</v>
      </c>
      <c r="H90" s="7"/>
      <c r="I90" s="7">
        <v>0</v>
      </c>
      <c r="J90" s="24">
        <v>0</v>
      </c>
      <c r="K90" s="7">
        <v>0</v>
      </c>
      <c r="L90" s="24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 t="s">
        <v>139</v>
      </c>
      <c r="V90" s="7">
        <v>0</v>
      </c>
      <c r="W90" s="7">
        <v>1682</v>
      </c>
      <c r="X90" s="10"/>
      <c r="Y90" s="10"/>
      <c r="Z90" s="10"/>
    </row>
    <row r="91" spans="1:26" ht="60.75" thickBot="1" x14ac:dyDescent="0.3">
      <c r="A91" s="7" t="s">
        <v>34</v>
      </c>
      <c r="B91" s="6" t="s">
        <v>140</v>
      </c>
      <c r="C91" s="7" t="s">
        <v>48</v>
      </c>
      <c r="D91" s="7">
        <v>24595</v>
      </c>
      <c r="E91" s="7">
        <v>0</v>
      </c>
      <c r="F91" s="7">
        <f t="shared" si="130"/>
        <v>0</v>
      </c>
      <c r="G91" s="7">
        <f t="shared" si="131"/>
        <v>24595</v>
      </c>
      <c r="H91" s="7"/>
      <c r="I91" s="7">
        <v>0</v>
      </c>
      <c r="J91" s="24">
        <v>0</v>
      </c>
      <c r="K91" s="7">
        <v>0</v>
      </c>
      <c r="L91" s="24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 t="s">
        <v>141</v>
      </c>
      <c r="V91" s="7">
        <v>0</v>
      </c>
      <c r="W91" s="7">
        <v>24595</v>
      </c>
      <c r="X91" s="10"/>
      <c r="Y91" s="10"/>
      <c r="Z91" s="10"/>
    </row>
    <row r="92" spans="1:26" ht="135.75" thickBot="1" x14ac:dyDescent="0.3">
      <c r="A92" s="7" t="s">
        <v>34</v>
      </c>
      <c r="B92" s="6" t="s">
        <v>142</v>
      </c>
      <c r="C92" s="7" t="s">
        <v>48</v>
      </c>
      <c r="D92" s="7">
        <v>23536</v>
      </c>
      <c r="E92" s="7">
        <v>0</v>
      </c>
      <c r="F92" s="7">
        <f t="shared" si="130"/>
        <v>0</v>
      </c>
      <c r="G92" s="7">
        <f t="shared" si="131"/>
        <v>23536</v>
      </c>
      <c r="H92" s="7"/>
      <c r="I92" s="7">
        <v>0</v>
      </c>
      <c r="J92" s="24">
        <v>0</v>
      </c>
      <c r="K92" s="7">
        <v>0</v>
      </c>
      <c r="L92" s="24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 t="s">
        <v>143</v>
      </c>
      <c r="V92" s="7">
        <v>0</v>
      </c>
      <c r="W92" s="7">
        <v>23536</v>
      </c>
      <c r="X92" s="10"/>
      <c r="Y92" s="10"/>
      <c r="Z92" s="10"/>
    </row>
    <row r="93" spans="1:26" ht="60.75" thickBot="1" x14ac:dyDescent="0.3">
      <c r="A93" s="7" t="s">
        <v>34</v>
      </c>
      <c r="B93" s="6" t="s">
        <v>144</v>
      </c>
      <c r="C93" s="7" t="s">
        <v>48</v>
      </c>
      <c r="D93" s="7">
        <v>23628</v>
      </c>
      <c r="E93" s="7">
        <v>0</v>
      </c>
      <c r="F93" s="7">
        <f t="shared" si="130"/>
        <v>0</v>
      </c>
      <c r="G93" s="7">
        <f t="shared" si="131"/>
        <v>23628</v>
      </c>
      <c r="H93" s="30" t="s">
        <v>272</v>
      </c>
      <c r="I93" s="7">
        <v>0</v>
      </c>
      <c r="J93" s="24">
        <v>0</v>
      </c>
      <c r="K93" s="7">
        <v>23628</v>
      </c>
      <c r="L93" s="24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  <c r="X93" s="10"/>
      <c r="Y93" s="10"/>
      <c r="Z93" s="10"/>
    </row>
    <row r="94" spans="1:26" ht="15.75" thickBot="1" x14ac:dyDescent="0.3">
      <c r="A94" s="2" t="s">
        <v>145</v>
      </c>
      <c r="B94" s="2" t="s">
        <v>146</v>
      </c>
      <c r="C94" s="2"/>
      <c r="D94" s="23">
        <f t="shared" ref="D94:G94" si="132">D95+D96+D97</f>
        <v>30185</v>
      </c>
      <c r="E94" s="2">
        <v>0</v>
      </c>
      <c r="F94" s="23">
        <f t="shared" si="132"/>
        <v>20121</v>
      </c>
      <c r="G94" s="2">
        <f t="shared" si="132"/>
        <v>30185</v>
      </c>
      <c r="H94" s="2"/>
      <c r="I94" s="2">
        <f>I95+I96+I97</f>
        <v>0</v>
      </c>
      <c r="J94" s="23">
        <f t="shared" ref="J94:Q94" si="133">J95+J96+J97</f>
        <v>0</v>
      </c>
      <c r="K94" s="2">
        <f t="shared" si="133"/>
        <v>0</v>
      </c>
      <c r="L94" s="23">
        <f t="shared" si="133"/>
        <v>0</v>
      </c>
      <c r="M94" s="2"/>
      <c r="N94" s="23">
        <f t="shared" si="133"/>
        <v>0</v>
      </c>
      <c r="O94" s="23">
        <f t="shared" si="133"/>
        <v>0</v>
      </c>
      <c r="P94" s="23">
        <f t="shared" si="133"/>
        <v>11376</v>
      </c>
      <c r="Q94" s="23">
        <f t="shared" si="133"/>
        <v>11376</v>
      </c>
      <c r="R94" s="2"/>
      <c r="S94" s="23">
        <f t="shared" ref="S94:T94" si="134">S95+S96+S97</f>
        <v>0</v>
      </c>
      <c r="T94" s="23">
        <f t="shared" si="134"/>
        <v>0</v>
      </c>
      <c r="U94" s="2"/>
      <c r="V94" s="23">
        <f t="shared" ref="V94:W94" si="135">V95+V96+V97</f>
        <v>8745</v>
      </c>
      <c r="W94" s="23">
        <f t="shared" si="135"/>
        <v>18809</v>
      </c>
      <c r="X94" s="10"/>
      <c r="Y94" s="10"/>
      <c r="Z94" s="10"/>
    </row>
    <row r="95" spans="1:26" ht="90.75" thickBot="1" x14ac:dyDescent="0.3">
      <c r="A95" s="7" t="s">
        <v>34</v>
      </c>
      <c r="B95" s="6" t="s">
        <v>147</v>
      </c>
      <c r="C95" s="7" t="s">
        <v>48</v>
      </c>
      <c r="D95" s="7">
        <v>10064</v>
      </c>
      <c r="E95" s="7">
        <v>0</v>
      </c>
      <c r="F95" s="7">
        <f t="shared" ref="F95:F97" si="136">I95+N95+P95+S95+V95</f>
        <v>0</v>
      </c>
      <c r="G95" s="7">
        <f t="shared" ref="G95:G97" si="137">K95+O95+Q95+T95+W95</f>
        <v>10064</v>
      </c>
      <c r="H95" s="7"/>
      <c r="I95" s="7">
        <v>0</v>
      </c>
      <c r="J95" s="24">
        <v>0</v>
      </c>
      <c r="K95" s="7">
        <v>0</v>
      </c>
      <c r="L95" s="24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148</v>
      </c>
      <c r="V95" s="7">
        <v>0</v>
      </c>
      <c r="W95" s="7">
        <v>10064</v>
      </c>
      <c r="X95" s="10"/>
      <c r="Y95" s="10"/>
      <c r="Z95" s="10"/>
    </row>
    <row r="96" spans="1:26" ht="105.75" thickBot="1" x14ac:dyDescent="0.3">
      <c r="A96" s="7" t="s">
        <v>34</v>
      </c>
      <c r="B96" s="6" t="s">
        <v>149</v>
      </c>
      <c r="C96" s="7" t="s">
        <v>48</v>
      </c>
      <c r="D96" s="7">
        <v>11376</v>
      </c>
      <c r="E96" s="7">
        <v>0</v>
      </c>
      <c r="F96" s="7">
        <f t="shared" si="136"/>
        <v>11376</v>
      </c>
      <c r="G96" s="7">
        <f t="shared" si="137"/>
        <v>11376</v>
      </c>
      <c r="H96" s="7"/>
      <c r="I96" s="7">
        <v>0</v>
      </c>
      <c r="J96" s="24">
        <v>0</v>
      </c>
      <c r="K96" s="7">
        <v>0</v>
      </c>
      <c r="L96" s="24">
        <v>0</v>
      </c>
      <c r="M96" s="7" t="s">
        <v>150</v>
      </c>
      <c r="N96" s="7">
        <v>0</v>
      </c>
      <c r="O96" s="7">
        <v>0</v>
      </c>
      <c r="P96" s="7">
        <v>11376</v>
      </c>
      <c r="Q96" s="7">
        <v>11376</v>
      </c>
      <c r="R96" s="7"/>
      <c r="S96" s="7">
        <v>0</v>
      </c>
      <c r="T96" s="7">
        <v>0</v>
      </c>
      <c r="U96" s="7"/>
      <c r="V96" s="7">
        <v>0</v>
      </c>
      <c r="W96" s="7">
        <v>0</v>
      </c>
      <c r="X96" s="10"/>
      <c r="Y96" s="10"/>
      <c r="Z96" s="10"/>
    </row>
    <row r="97" spans="1:26" ht="78" customHeight="1" thickBot="1" x14ac:dyDescent="0.3">
      <c r="A97" s="7" t="s">
        <v>34</v>
      </c>
      <c r="B97" s="6" t="s">
        <v>151</v>
      </c>
      <c r="C97" s="7" t="s">
        <v>48</v>
      </c>
      <c r="D97" s="7">
        <v>8745</v>
      </c>
      <c r="E97" s="7">
        <v>0</v>
      </c>
      <c r="F97" s="7">
        <f t="shared" si="136"/>
        <v>8745</v>
      </c>
      <c r="G97" s="7">
        <f t="shared" si="137"/>
        <v>8745</v>
      </c>
      <c r="H97" s="7"/>
      <c r="I97" s="7">
        <v>0</v>
      </c>
      <c r="J97" s="24">
        <v>0</v>
      </c>
      <c r="K97" s="7">
        <v>0</v>
      </c>
      <c r="L97" s="24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 t="s">
        <v>152</v>
      </c>
      <c r="V97" s="7">
        <v>8745</v>
      </c>
      <c r="W97" s="7">
        <v>8745</v>
      </c>
      <c r="X97" s="10"/>
      <c r="Y97" s="10"/>
      <c r="Z97" s="10"/>
    </row>
    <row r="98" spans="1:26" ht="30.75" thickBot="1" x14ac:dyDescent="0.3">
      <c r="A98" s="3" t="s">
        <v>153</v>
      </c>
      <c r="B98" s="3" t="s">
        <v>154</v>
      </c>
      <c r="C98" s="3"/>
      <c r="D98" s="23">
        <f t="shared" ref="D98:G99" si="138">D99</f>
        <v>45000</v>
      </c>
      <c r="E98" s="3">
        <v>0</v>
      </c>
      <c r="F98" s="23">
        <f t="shared" si="138"/>
        <v>45000</v>
      </c>
      <c r="G98" s="3">
        <f>G99</f>
        <v>45000</v>
      </c>
      <c r="H98" s="3"/>
      <c r="I98" s="3">
        <f>I99</f>
        <v>0</v>
      </c>
      <c r="J98" s="23">
        <f t="shared" ref="J98:W99" si="139">J99</f>
        <v>0</v>
      </c>
      <c r="K98" s="3">
        <f t="shared" si="139"/>
        <v>0</v>
      </c>
      <c r="L98" s="23">
        <f t="shared" si="139"/>
        <v>0</v>
      </c>
      <c r="M98" s="3"/>
      <c r="N98" s="23">
        <f t="shared" si="139"/>
        <v>0</v>
      </c>
      <c r="O98" s="23">
        <f t="shared" si="139"/>
        <v>45000</v>
      </c>
      <c r="P98" s="23">
        <f t="shared" si="139"/>
        <v>45000</v>
      </c>
      <c r="Q98" s="23">
        <f t="shared" si="139"/>
        <v>0</v>
      </c>
      <c r="R98" s="3"/>
      <c r="S98" s="23">
        <f t="shared" si="139"/>
        <v>0</v>
      </c>
      <c r="T98" s="23">
        <f t="shared" si="139"/>
        <v>0</v>
      </c>
      <c r="U98" s="3"/>
      <c r="V98" s="23">
        <f t="shared" si="139"/>
        <v>0</v>
      </c>
      <c r="W98" s="23">
        <f t="shared" si="139"/>
        <v>0</v>
      </c>
      <c r="X98" s="10"/>
      <c r="Y98" s="10"/>
      <c r="Z98" s="10"/>
    </row>
    <row r="99" spans="1:26" ht="15.75" thickBot="1" x14ac:dyDescent="0.3">
      <c r="A99" s="2" t="s">
        <v>145</v>
      </c>
      <c r="B99" s="2" t="s">
        <v>146</v>
      </c>
      <c r="C99" s="2"/>
      <c r="D99" s="23">
        <f t="shared" si="138"/>
        <v>45000</v>
      </c>
      <c r="E99" s="2">
        <v>0</v>
      </c>
      <c r="F99" s="23">
        <f t="shared" si="138"/>
        <v>45000</v>
      </c>
      <c r="G99" s="2">
        <f t="shared" si="138"/>
        <v>45000</v>
      </c>
      <c r="H99" s="2"/>
      <c r="I99" s="2">
        <f>I100</f>
        <v>0</v>
      </c>
      <c r="J99" s="23">
        <f t="shared" si="139"/>
        <v>0</v>
      </c>
      <c r="K99" s="2">
        <f t="shared" si="139"/>
        <v>0</v>
      </c>
      <c r="L99" s="23">
        <f t="shared" si="139"/>
        <v>0</v>
      </c>
      <c r="M99" s="2"/>
      <c r="N99" s="23">
        <f t="shared" si="139"/>
        <v>0</v>
      </c>
      <c r="O99" s="23">
        <f t="shared" si="139"/>
        <v>45000</v>
      </c>
      <c r="P99" s="23">
        <f t="shared" si="139"/>
        <v>45000</v>
      </c>
      <c r="Q99" s="23">
        <f t="shared" si="139"/>
        <v>0</v>
      </c>
      <c r="R99" s="2"/>
      <c r="S99" s="23">
        <f t="shared" si="139"/>
        <v>0</v>
      </c>
      <c r="T99" s="23">
        <f t="shared" si="139"/>
        <v>0</v>
      </c>
      <c r="U99" s="2"/>
      <c r="V99" s="23">
        <f t="shared" si="139"/>
        <v>0</v>
      </c>
      <c r="W99" s="23">
        <f t="shared" si="139"/>
        <v>0</v>
      </c>
      <c r="X99" s="10"/>
      <c r="Y99" s="10"/>
      <c r="Z99" s="10"/>
    </row>
    <row r="100" spans="1:26" ht="60.75" thickBot="1" x14ac:dyDescent="0.3">
      <c r="A100" s="7" t="s">
        <v>155</v>
      </c>
      <c r="B100" s="6" t="s">
        <v>156</v>
      </c>
      <c r="C100" s="7" t="s">
        <v>48</v>
      </c>
      <c r="D100" s="7">
        <v>45000</v>
      </c>
      <c r="E100" s="7">
        <v>0</v>
      </c>
      <c r="F100" s="7">
        <f t="shared" ref="F100" si="140">I100+N100+P100+S100+V100</f>
        <v>45000</v>
      </c>
      <c r="G100" s="7">
        <f t="shared" ref="G100" si="141">K100+O100+Q100+T100+W100</f>
        <v>45000</v>
      </c>
      <c r="H100" s="7"/>
      <c r="I100" s="7">
        <v>0</v>
      </c>
      <c r="J100" s="24">
        <v>0</v>
      </c>
      <c r="K100" s="7">
        <v>0</v>
      </c>
      <c r="L100" s="24">
        <v>0</v>
      </c>
      <c r="M100" s="7" t="s">
        <v>157</v>
      </c>
      <c r="N100" s="7">
        <v>0</v>
      </c>
      <c r="O100" s="7">
        <v>45000</v>
      </c>
      <c r="P100" s="7">
        <v>45000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  <c r="X100" s="10"/>
      <c r="Y100" s="10"/>
      <c r="Z100" s="10"/>
    </row>
    <row r="101" spans="1:26" ht="30.75" thickBot="1" x14ac:dyDescent="0.3">
      <c r="A101" s="3" t="s">
        <v>43</v>
      </c>
      <c r="B101" s="3" t="s">
        <v>44</v>
      </c>
      <c r="C101" s="3"/>
      <c r="D101" s="23">
        <f>D102+D107+D111+D116</f>
        <v>39055</v>
      </c>
      <c r="E101" s="3">
        <v>0</v>
      </c>
      <c r="F101" s="23">
        <f>F102+F107+F111+F116</f>
        <v>33576</v>
      </c>
      <c r="G101" s="3">
        <v>12855</v>
      </c>
      <c r="H101" s="3"/>
      <c r="I101" s="23">
        <f>I102+I107+I111+I116</f>
        <v>0</v>
      </c>
      <c r="J101" s="23">
        <f>J102+J107+J111+J116</f>
        <v>0</v>
      </c>
      <c r="K101" s="23">
        <f>K102+K107+K111+K116</f>
        <v>8454</v>
      </c>
      <c r="L101" s="23">
        <f>L102+L107+L111+L116</f>
        <v>0</v>
      </c>
      <c r="M101" s="3"/>
      <c r="N101" s="23">
        <f>N102+N107+N111+N116</f>
        <v>0</v>
      </c>
      <c r="O101" s="23">
        <f>O102+O107+O111+O116</f>
        <v>30601</v>
      </c>
      <c r="P101" s="23">
        <f>P102+P107+P111+P116</f>
        <v>33576</v>
      </c>
      <c r="Q101" s="23">
        <f>Q102+Q107+Q111+Q116</f>
        <v>0</v>
      </c>
      <c r="R101" s="3"/>
      <c r="S101" s="23">
        <f t="shared" ref="S101:T101" si="142">S102+S107+S111+S116</f>
        <v>0</v>
      </c>
      <c r="T101" s="23">
        <f t="shared" si="142"/>
        <v>0</v>
      </c>
      <c r="U101" s="3"/>
      <c r="V101" s="23">
        <f t="shared" ref="V101:W101" si="143">V102+V107+V111+V116</f>
        <v>0</v>
      </c>
      <c r="W101" s="23">
        <f t="shared" si="143"/>
        <v>0</v>
      </c>
      <c r="X101" s="10"/>
      <c r="Y101" s="10"/>
      <c r="Z101" s="10"/>
    </row>
    <row r="102" spans="1:26" ht="30.75" thickBot="1" x14ac:dyDescent="0.3">
      <c r="A102" s="2" t="s">
        <v>116</v>
      </c>
      <c r="B102" s="2" t="s">
        <v>117</v>
      </c>
      <c r="C102" s="2"/>
      <c r="D102" s="23">
        <f>D103+D104+D105+D106</f>
        <v>10120</v>
      </c>
      <c r="E102" s="2">
        <v>0</v>
      </c>
      <c r="F102" s="23">
        <f>F103+F104+F105+F106</f>
        <v>6800</v>
      </c>
      <c r="G102" s="2">
        <f t="shared" ref="G102" si="144">G103+G104+G105+G106</f>
        <v>10120</v>
      </c>
      <c r="H102" s="2"/>
      <c r="I102" s="23">
        <f>I103+I104+I105+I106</f>
        <v>0</v>
      </c>
      <c r="J102" s="23">
        <f>J103+J104+J105+J106</f>
        <v>0</v>
      </c>
      <c r="K102" s="2">
        <f t="shared" ref="K102:L102" si="145">K103+K104+K105+K106</f>
        <v>2212</v>
      </c>
      <c r="L102" s="2">
        <f t="shared" si="145"/>
        <v>0</v>
      </c>
      <c r="M102" s="2"/>
      <c r="N102" s="23">
        <f>N103+N104+N105+N106</f>
        <v>0</v>
      </c>
      <c r="O102" s="23">
        <f>O103+O104+O105+O106</f>
        <v>7908</v>
      </c>
      <c r="P102" s="23">
        <f>P103+P104+P105+P106</f>
        <v>6800</v>
      </c>
      <c r="Q102" s="23">
        <f>Q103+Q104+Q105+Q106</f>
        <v>0</v>
      </c>
      <c r="R102" s="2"/>
      <c r="S102" s="23">
        <f>S103+S104+S105+S106</f>
        <v>0</v>
      </c>
      <c r="T102" s="23">
        <f>T103+T104+T105+T106</f>
        <v>0</v>
      </c>
      <c r="U102" s="2"/>
      <c r="V102" s="23">
        <f>V103+V104+V105+V106</f>
        <v>0</v>
      </c>
      <c r="W102" s="23">
        <f>W103+W104+W105+W106</f>
        <v>0</v>
      </c>
      <c r="X102" s="10"/>
      <c r="Y102" s="10"/>
      <c r="Z102" s="10"/>
    </row>
    <row r="103" spans="1:26" ht="60" customHeight="1" thickBot="1" x14ac:dyDescent="0.3">
      <c r="A103" s="7" t="s">
        <v>158</v>
      </c>
      <c r="B103" s="6" t="s">
        <v>159</v>
      </c>
      <c r="C103" s="7" t="s">
        <v>48</v>
      </c>
      <c r="D103" s="7">
        <v>1300</v>
      </c>
      <c r="E103" s="7">
        <v>0</v>
      </c>
      <c r="F103" s="7">
        <f t="shared" ref="F103:F106" si="146">I103+N103+P103+S103+V103</f>
        <v>1300</v>
      </c>
      <c r="G103" s="7">
        <f t="shared" ref="G103:G106" si="147">K103+O103+Q103+T103+W103</f>
        <v>1300</v>
      </c>
      <c r="H103" s="7"/>
      <c r="I103" s="7">
        <v>0</v>
      </c>
      <c r="J103" s="24">
        <v>0</v>
      </c>
      <c r="K103" s="7">
        <v>0</v>
      </c>
      <c r="L103" s="24">
        <v>0</v>
      </c>
      <c r="M103" s="7" t="s">
        <v>160</v>
      </c>
      <c r="N103" s="7">
        <v>0</v>
      </c>
      <c r="O103" s="7">
        <v>1300</v>
      </c>
      <c r="P103" s="7">
        <v>1300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  <c r="X103" s="10"/>
      <c r="Y103" s="10"/>
      <c r="Z103" s="10"/>
    </row>
    <row r="104" spans="1:26" ht="60.75" thickBot="1" x14ac:dyDescent="0.3">
      <c r="A104" s="7" t="s">
        <v>158</v>
      </c>
      <c r="B104" s="6" t="s">
        <v>161</v>
      </c>
      <c r="C104" s="7" t="s">
        <v>48</v>
      </c>
      <c r="D104" s="7">
        <v>4000</v>
      </c>
      <c r="E104" s="7">
        <v>0</v>
      </c>
      <c r="F104" s="7">
        <f t="shared" si="146"/>
        <v>4000</v>
      </c>
      <c r="G104" s="7">
        <f t="shared" si="147"/>
        <v>4000</v>
      </c>
      <c r="H104" s="7"/>
      <c r="I104" s="7">
        <v>0</v>
      </c>
      <c r="J104" s="24">
        <v>0</v>
      </c>
      <c r="K104" s="7">
        <v>0</v>
      </c>
      <c r="L104" s="24">
        <v>0</v>
      </c>
      <c r="M104" s="7" t="s">
        <v>162</v>
      </c>
      <c r="N104" s="7">
        <v>0</v>
      </c>
      <c r="O104" s="7">
        <v>4000</v>
      </c>
      <c r="P104" s="7">
        <v>4000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  <c r="X104" s="10"/>
      <c r="Y104" s="10"/>
      <c r="Z104" s="10"/>
    </row>
    <row r="105" spans="1:26" ht="75.75" thickBot="1" x14ac:dyDescent="0.3">
      <c r="A105" s="7" t="s">
        <v>163</v>
      </c>
      <c r="B105" s="6" t="s">
        <v>164</v>
      </c>
      <c r="C105" s="7" t="s">
        <v>48</v>
      </c>
      <c r="D105" s="7">
        <v>1500</v>
      </c>
      <c r="E105" s="7">
        <v>0</v>
      </c>
      <c r="F105" s="7">
        <f t="shared" si="146"/>
        <v>1500</v>
      </c>
      <c r="G105" s="7">
        <f t="shared" si="147"/>
        <v>1500</v>
      </c>
      <c r="H105" s="7"/>
      <c r="I105" s="7">
        <v>0</v>
      </c>
      <c r="J105" s="24">
        <v>0</v>
      </c>
      <c r="K105" s="7">
        <v>0</v>
      </c>
      <c r="L105" s="24">
        <v>0</v>
      </c>
      <c r="M105" s="7" t="s">
        <v>165</v>
      </c>
      <c r="N105" s="7">
        <v>0</v>
      </c>
      <c r="O105" s="7">
        <v>1500</v>
      </c>
      <c r="P105" s="7">
        <v>1500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  <c r="X105" s="10"/>
      <c r="Y105" s="10"/>
      <c r="Z105" s="10"/>
    </row>
    <row r="106" spans="1:26" ht="90" customHeight="1" thickBot="1" x14ac:dyDescent="0.3">
      <c r="A106" s="7" t="s">
        <v>166</v>
      </c>
      <c r="B106" s="6" t="s">
        <v>167</v>
      </c>
      <c r="C106" s="7" t="s">
        <v>48</v>
      </c>
      <c r="D106" s="7">
        <v>3320</v>
      </c>
      <c r="E106" s="7">
        <v>0</v>
      </c>
      <c r="F106" s="7">
        <f t="shared" si="146"/>
        <v>0</v>
      </c>
      <c r="G106" s="7">
        <f t="shared" si="147"/>
        <v>3320</v>
      </c>
      <c r="H106" s="30" t="s">
        <v>271</v>
      </c>
      <c r="I106" s="7">
        <v>0</v>
      </c>
      <c r="J106" s="24">
        <v>0</v>
      </c>
      <c r="K106" s="7">
        <v>2212</v>
      </c>
      <c r="L106" s="24">
        <v>0</v>
      </c>
      <c r="M106" s="7" t="s">
        <v>168</v>
      </c>
      <c r="N106" s="7">
        <v>0</v>
      </c>
      <c r="O106" s="7">
        <v>1108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  <c r="X106" s="10"/>
      <c r="Y106" s="10"/>
      <c r="Z106" s="10"/>
    </row>
    <row r="107" spans="1:26" ht="45.75" thickBot="1" x14ac:dyDescent="0.3">
      <c r="A107" s="2" t="s">
        <v>110</v>
      </c>
      <c r="B107" s="2" t="s">
        <v>111</v>
      </c>
      <c r="C107" s="2"/>
      <c r="D107" s="23">
        <f t="shared" ref="D107:F107" si="148">D108+D109+D110</f>
        <v>13760</v>
      </c>
      <c r="E107" s="2">
        <v>0</v>
      </c>
      <c r="F107" s="23">
        <f t="shared" si="148"/>
        <v>14000</v>
      </c>
      <c r="G107" s="2">
        <v>5760</v>
      </c>
      <c r="H107" s="2"/>
      <c r="I107" s="2">
        <f>I108+I109+I110</f>
        <v>0</v>
      </c>
      <c r="J107" s="23">
        <f t="shared" ref="J107:N107" si="149">J108+J109+J110</f>
        <v>0</v>
      </c>
      <c r="K107" s="2">
        <f t="shared" si="149"/>
        <v>3222</v>
      </c>
      <c r="L107" s="23">
        <f t="shared" si="149"/>
        <v>0</v>
      </c>
      <c r="M107" s="2"/>
      <c r="N107" s="23">
        <f t="shared" si="149"/>
        <v>0</v>
      </c>
      <c r="O107" s="23">
        <f t="shared" ref="O107:Q107" si="150">O108+O109+O110</f>
        <v>10538</v>
      </c>
      <c r="P107" s="23">
        <f t="shared" si="150"/>
        <v>14000</v>
      </c>
      <c r="Q107" s="23">
        <f t="shared" si="150"/>
        <v>0</v>
      </c>
      <c r="R107" s="2"/>
      <c r="S107" s="23">
        <f t="shared" ref="S107:T107" si="151">S108+S109+S110</f>
        <v>0</v>
      </c>
      <c r="T107" s="23">
        <f t="shared" si="151"/>
        <v>0</v>
      </c>
      <c r="U107" s="2"/>
      <c r="V107" s="23">
        <f t="shared" ref="V107:W107" si="152">V108+V109+V110</f>
        <v>0</v>
      </c>
      <c r="W107" s="23">
        <f t="shared" si="152"/>
        <v>0</v>
      </c>
      <c r="X107" s="10"/>
      <c r="Y107" s="10"/>
      <c r="Z107" s="10"/>
    </row>
    <row r="108" spans="1:26" ht="80.25" customHeight="1" thickBot="1" x14ac:dyDescent="0.3">
      <c r="A108" s="7" t="s">
        <v>169</v>
      </c>
      <c r="B108" s="6" t="s">
        <v>170</v>
      </c>
      <c r="C108" s="7" t="s">
        <v>48</v>
      </c>
      <c r="D108" s="7">
        <v>5760</v>
      </c>
      <c r="E108" s="7">
        <v>0</v>
      </c>
      <c r="F108" s="7">
        <f t="shared" ref="F108:F110" si="153">I108+N108+P108+S108+V108</f>
        <v>6000</v>
      </c>
      <c r="G108" s="7">
        <f t="shared" ref="G108:G110" si="154">K108+O108+Q108+T108+W108</f>
        <v>5760</v>
      </c>
      <c r="H108" s="30" t="s">
        <v>271</v>
      </c>
      <c r="I108" s="7">
        <v>0</v>
      </c>
      <c r="J108" s="24">
        <v>0</v>
      </c>
      <c r="K108" s="7">
        <v>3222</v>
      </c>
      <c r="L108" s="24">
        <v>0</v>
      </c>
      <c r="M108" s="7" t="s">
        <v>171</v>
      </c>
      <c r="N108" s="7">
        <v>0</v>
      </c>
      <c r="O108" s="7">
        <v>2538</v>
      </c>
      <c r="P108" s="7">
        <v>6000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  <c r="X108" s="10"/>
      <c r="Y108" s="10"/>
      <c r="Z108" s="10"/>
    </row>
    <row r="109" spans="1:26" ht="60.75" thickBot="1" x14ac:dyDescent="0.3">
      <c r="A109" s="7" t="s">
        <v>163</v>
      </c>
      <c r="B109" s="6" t="s">
        <v>172</v>
      </c>
      <c r="C109" s="7" t="s">
        <v>48</v>
      </c>
      <c r="D109" s="7">
        <v>3000</v>
      </c>
      <c r="E109" s="7">
        <v>0</v>
      </c>
      <c r="F109" s="7">
        <f t="shared" si="153"/>
        <v>3000</v>
      </c>
      <c r="G109" s="7">
        <f t="shared" si="154"/>
        <v>3000</v>
      </c>
      <c r="H109" s="7"/>
      <c r="I109" s="7">
        <v>0</v>
      </c>
      <c r="J109" s="24">
        <v>0</v>
      </c>
      <c r="K109" s="7">
        <v>0</v>
      </c>
      <c r="L109" s="24">
        <v>0</v>
      </c>
      <c r="M109" s="7" t="s">
        <v>173</v>
      </c>
      <c r="N109" s="7">
        <v>0</v>
      </c>
      <c r="O109" s="7">
        <v>3000</v>
      </c>
      <c r="P109" s="7">
        <v>3000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  <c r="X109" s="10"/>
      <c r="Y109" s="10"/>
      <c r="Z109" s="10"/>
    </row>
    <row r="110" spans="1:26" ht="60.75" thickBot="1" x14ac:dyDescent="0.3">
      <c r="A110" s="7" t="s">
        <v>174</v>
      </c>
      <c r="B110" s="6" t="s">
        <v>175</v>
      </c>
      <c r="C110" s="7" t="s">
        <v>48</v>
      </c>
      <c r="D110" s="7">
        <v>5000</v>
      </c>
      <c r="E110" s="7">
        <v>0</v>
      </c>
      <c r="F110" s="7">
        <f t="shared" si="153"/>
        <v>5000</v>
      </c>
      <c r="G110" s="7">
        <f t="shared" si="154"/>
        <v>5000</v>
      </c>
      <c r="H110" s="7"/>
      <c r="I110" s="7">
        <v>0</v>
      </c>
      <c r="J110" s="24">
        <v>0</v>
      </c>
      <c r="K110" s="7">
        <v>0</v>
      </c>
      <c r="L110" s="24">
        <v>0</v>
      </c>
      <c r="M110" s="7" t="s">
        <v>176</v>
      </c>
      <c r="N110" s="7">
        <v>0</v>
      </c>
      <c r="O110" s="7">
        <v>5000</v>
      </c>
      <c r="P110" s="7">
        <v>5000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  <c r="X110" s="10"/>
      <c r="Y110" s="10"/>
      <c r="Z110" s="10"/>
    </row>
    <row r="111" spans="1:26" ht="30.75" thickBot="1" x14ac:dyDescent="0.3">
      <c r="A111" s="2" t="s">
        <v>120</v>
      </c>
      <c r="B111" s="2" t="s">
        <v>121</v>
      </c>
      <c r="C111" s="2"/>
      <c r="D111" s="23">
        <f t="shared" ref="D111:F111" si="155">D112+D113+D114+D115</f>
        <v>8475</v>
      </c>
      <c r="E111" s="2">
        <v>0</v>
      </c>
      <c r="F111" s="23">
        <f t="shared" si="155"/>
        <v>6076</v>
      </c>
      <c r="G111" s="2">
        <f>G112+G113+G114+G115</f>
        <v>8475</v>
      </c>
      <c r="H111" s="2"/>
      <c r="I111" s="2">
        <f>I112+I113+I114+I115</f>
        <v>0</v>
      </c>
      <c r="J111" s="23">
        <f t="shared" ref="J111:W111" si="156">J112+J113+J114+J115</f>
        <v>0</v>
      </c>
      <c r="K111" s="2">
        <f t="shared" si="156"/>
        <v>3020</v>
      </c>
      <c r="L111" s="23">
        <f t="shared" si="156"/>
        <v>0</v>
      </c>
      <c r="M111" s="2"/>
      <c r="N111" s="23">
        <f t="shared" si="156"/>
        <v>0</v>
      </c>
      <c r="O111" s="23">
        <f t="shared" si="156"/>
        <v>5455</v>
      </c>
      <c r="P111" s="23">
        <f t="shared" si="156"/>
        <v>6076</v>
      </c>
      <c r="Q111" s="23">
        <f t="shared" si="156"/>
        <v>0</v>
      </c>
      <c r="R111" s="2"/>
      <c r="S111" s="23">
        <f t="shared" si="156"/>
        <v>0</v>
      </c>
      <c r="T111" s="23">
        <f t="shared" si="156"/>
        <v>0</v>
      </c>
      <c r="U111" s="2"/>
      <c r="V111" s="23">
        <f t="shared" si="156"/>
        <v>0</v>
      </c>
      <c r="W111" s="23">
        <f t="shared" si="156"/>
        <v>0</v>
      </c>
      <c r="X111" s="10"/>
      <c r="Y111" s="10"/>
      <c r="Z111" s="10"/>
    </row>
    <row r="112" spans="1:26" ht="150.75" thickBot="1" x14ac:dyDescent="0.3">
      <c r="A112" s="7" t="s">
        <v>166</v>
      </c>
      <c r="B112" s="6" t="s">
        <v>177</v>
      </c>
      <c r="C112" s="7" t="s">
        <v>48</v>
      </c>
      <c r="D112" s="7">
        <v>3775</v>
      </c>
      <c r="E112" s="7">
        <v>0</v>
      </c>
      <c r="F112" s="7">
        <f t="shared" ref="F112:F115" si="157">I112+N112+P112+S112+V112</f>
        <v>1376</v>
      </c>
      <c r="G112" s="7">
        <f t="shared" ref="G112:G115" si="158">K112+O112+Q112+T112+W112</f>
        <v>3775</v>
      </c>
      <c r="H112" s="30" t="s">
        <v>273</v>
      </c>
      <c r="I112" s="7">
        <v>0</v>
      </c>
      <c r="J112" s="24">
        <v>0</v>
      </c>
      <c r="K112" s="7">
        <v>3020</v>
      </c>
      <c r="L112" s="24">
        <v>0</v>
      </c>
      <c r="M112" s="7" t="s">
        <v>178</v>
      </c>
      <c r="N112" s="7">
        <v>0</v>
      </c>
      <c r="O112" s="7">
        <v>755</v>
      </c>
      <c r="P112" s="7">
        <v>1376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  <c r="X112" s="10"/>
      <c r="Y112" s="10"/>
      <c r="Z112" s="10"/>
    </row>
    <row r="113" spans="1:26" ht="94.5" customHeight="1" thickBot="1" x14ac:dyDescent="0.3">
      <c r="A113" s="7" t="s">
        <v>166</v>
      </c>
      <c r="B113" s="6" t="s">
        <v>179</v>
      </c>
      <c r="C113" s="7" t="s">
        <v>48</v>
      </c>
      <c r="D113" s="7">
        <v>1000</v>
      </c>
      <c r="E113" s="7">
        <v>0</v>
      </c>
      <c r="F113" s="7">
        <f t="shared" si="157"/>
        <v>1000</v>
      </c>
      <c r="G113" s="7">
        <f t="shared" si="158"/>
        <v>1000</v>
      </c>
      <c r="H113" s="30" t="s">
        <v>273</v>
      </c>
      <c r="I113" s="7">
        <v>0</v>
      </c>
      <c r="J113" s="24">
        <v>0</v>
      </c>
      <c r="K113" s="7">
        <v>0</v>
      </c>
      <c r="L113" s="24">
        <v>0</v>
      </c>
      <c r="M113" s="7" t="s">
        <v>180</v>
      </c>
      <c r="N113" s="7">
        <v>0</v>
      </c>
      <c r="O113" s="7">
        <v>1000</v>
      </c>
      <c r="P113" s="7">
        <v>1000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  <c r="X113" s="10"/>
      <c r="Y113" s="10"/>
      <c r="Z113" s="10"/>
    </row>
    <row r="114" spans="1:26" ht="90.75" thickBot="1" x14ac:dyDescent="0.3">
      <c r="A114" s="7" t="s">
        <v>169</v>
      </c>
      <c r="B114" s="6" t="s">
        <v>181</v>
      </c>
      <c r="C114" s="7" t="s">
        <v>48</v>
      </c>
      <c r="D114" s="7">
        <v>2200</v>
      </c>
      <c r="E114" s="7">
        <v>0</v>
      </c>
      <c r="F114" s="7">
        <f t="shared" si="157"/>
        <v>2200</v>
      </c>
      <c r="G114" s="7">
        <f t="shared" si="158"/>
        <v>2200</v>
      </c>
      <c r="H114" s="30" t="s">
        <v>273</v>
      </c>
      <c r="I114" s="7">
        <v>0</v>
      </c>
      <c r="J114" s="24">
        <v>0</v>
      </c>
      <c r="K114" s="7">
        <v>0</v>
      </c>
      <c r="L114" s="24">
        <v>0</v>
      </c>
      <c r="M114" s="7" t="s">
        <v>180</v>
      </c>
      <c r="N114" s="7">
        <v>0</v>
      </c>
      <c r="O114" s="7">
        <v>2200</v>
      </c>
      <c r="P114" s="7">
        <v>2200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  <c r="X114" s="10"/>
      <c r="Y114" s="10"/>
      <c r="Z114" s="10"/>
    </row>
    <row r="115" spans="1:26" ht="60.75" thickBot="1" x14ac:dyDescent="0.3">
      <c r="A115" s="7" t="s">
        <v>182</v>
      </c>
      <c r="B115" s="6" t="s">
        <v>183</v>
      </c>
      <c r="C115" s="7" t="s">
        <v>48</v>
      </c>
      <c r="D115" s="7">
        <v>1500</v>
      </c>
      <c r="E115" s="7">
        <v>0</v>
      </c>
      <c r="F115" s="7">
        <f t="shared" si="157"/>
        <v>1500</v>
      </c>
      <c r="G115" s="7">
        <f t="shared" si="158"/>
        <v>1500</v>
      </c>
      <c r="H115" s="7"/>
      <c r="I115" s="7">
        <v>0</v>
      </c>
      <c r="J115" s="24">
        <v>0</v>
      </c>
      <c r="K115" s="7">
        <v>0</v>
      </c>
      <c r="L115" s="24">
        <v>0</v>
      </c>
      <c r="M115" s="7" t="s">
        <v>165</v>
      </c>
      <c r="N115" s="7">
        <v>0</v>
      </c>
      <c r="O115" s="7">
        <v>1500</v>
      </c>
      <c r="P115" s="7">
        <v>1500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  <c r="X115" s="10"/>
      <c r="Y115" s="10"/>
      <c r="Z115" s="10"/>
    </row>
    <row r="116" spans="1:26" ht="15.75" thickBot="1" x14ac:dyDescent="0.3">
      <c r="A116" s="2" t="s">
        <v>145</v>
      </c>
      <c r="B116" s="2" t="s">
        <v>146</v>
      </c>
      <c r="C116" s="2"/>
      <c r="D116" s="23">
        <f t="shared" ref="D116:F116" si="159">D117+D118</f>
        <v>6700</v>
      </c>
      <c r="E116" s="2">
        <v>0</v>
      </c>
      <c r="F116" s="23">
        <f t="shared" si="159"/>
        <v>6700</v>
      </c>
      <c r="G116" s="2">
        <f>G117+G118</f>
        <v>6700</v>
      </c>
      <c r="H116" s="2"/>
      <c r="I116" s="2">
        <f>I117+I118</f>
        <v>0</v>
      </c>
      <c r="J116" s="23">
        <f t="shared" ref="J116:W116" si="160">J117+J118</f>
        <v>0</v>
      </c>
      <c r="K116" s="2">
        <f t="shared" si="160"/>
        <v>0</v>
      </c>
      <c r="L116" s="23">
        <f t="shared" si="160"/>
        <v>0</v>
      </c>
      <c r="M116" s="2"/>
      <c r="N116" s="23">
        <f t="shared" si="160"/>
        <v>0</v>
      </c>
      <c r="O116" s="23">
        <f t="shared" si="160"/>
        <v>6700</v>
      </c>
      <c r="P116" s="23">
        <f t="shared" si="160"/>
        <v>6700</v>
      </c>
      <c r="Q116" s="23">
        <f t="shared" si="160"/>
        <v>0</v>
      </c>
      <c r="R116" s="2"/>
      <c r="S116" s="23">
        <f t="shared" si="160"/>
        <v>0</v>
      </c>
      <c r="T116" s="23">
        <f t="shared" si="160"/>
        <v>0</v>
      </c>
      <c r="U116" s="2"/>
      <c r="V116" s="23">
        <f t="shared" si="160"/>
        <v>0</v>
      </c>
      <c r="W116" s="23">
        <f t="shared" si="160"/>
        <v>0</v>
      </c>
      <c r="X116" s="10"/>
      <c r="Y116" s="10"/>
      <c r="Z116" s="10"/>
    </row>
    <row r="117" spans="1:26" ht="60.75" thickBot="1" x14ac:dyDescent="0.3">
      <c r="A117" s="7" t="s">
        <v>169</v>
      </c>
      <c r="B117" s="6" t="s">
        <v>184</v>
      </c>
      <c r="C117" s="7" t="s">
        <v>48</v>
      </c>
      <c r="D117" s="7">
        <v>1500</v>
      </c>
      <c r="E117" s="7">
        <v>0</v>
      </c>
      <c r="F117" s="7">
        <f t="shared" ref="F117:F118" si="161">I117+N117+P117+S117+V117</f>
        <v>1500</v>
      </c>
      <c r="G117" s="7">
        <f t="shared" ref="G117:G118" si="162">K117+O117+Q117+T117+W117</f>
        <v>1500</v>
      </c>
      <c r="H117" s="7"/>
      <c r="I117" s="7">
        <v>0</v>
      </c>
      <c r="J117" s="24">
        <v>0</v>
      </c>
      <c r="K117" s="7">
        <v>0</v>
      </c>
      <c r="L117" s="24">
        <v>0</v>
      </c>
      <c r="M117" s="7" t="s">
        <v>165</v>
      </c>
      <c r="N117" s="7">
        <v>0</v>
      </c>
      <c r="O117" s="7">
        <v>1500</v>
      </c>
      <c r="P117" s="7">
        <v>1500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  <c r="X117" s="10"/>
      <c r="Y117" s="10"/>
      <c r="Z117" s="10"/>
    </row>
    <row r="118" spans="1:26" ht="75.75" thickBot="1" x14ac:dyDescent="0.3">
      <c r="A118" s="7" t="s">
        <v>174</v>
      </c>
      <c r="B118" s="6" t="s">
        <v>185</v>
      </c>
      <c r="C118" s="7" t="s">
        <v>48</v>
      </c>
      <c r="D118" s="7">
        <v>5200</v>
      </c>
      <c r="E118" s="7">
        <v>0</v>
      </c>
      <c r="F118" s="7">
        <f t="shared" si="161"/>
        <v>5200</v>
      </c>
      <c r="G118" s="7">
        <f t="shared" si="162"/>
        <v>5200</v>
      </c>
      <c r="H118" s="7"/>
      <c r="I118" s="7">
        <v>0</v>
      </c>
      <c r="J118" s="24">
        <v>0</v>
      </c>
      <c r="K118" s="7">
        <v>0</v>
      </c>
      <c r="L118" s="24">
        <v>0</v>
      </c>
      <c r="M118" s="7" t="s">
        <v>186</v>
      </c>
      <c r="N118" s="7">
        <v>0</v>
      </c>
      <c r="O118" s="7">
        <v>5200</v>
      </c>
      <c r="P118" s="7">
        <v>5200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  <c r="X118" s="10"/>
      <c r="Y118" s="10"/>
      <c r="Z118" s="10"/>
    </row>
    <row r="119" spans="1:26" ht="60.75" thickBot="1" x14ac:dyDescent="0.3">
      <c r="A119" s="3" t="s">
        <v>49</v>
      </c>
      <c r="B119" s="3" t="s">
        <v>50</v>
      </c>
      <c r="C119" s="3"/>
      <c r="D119" s="23">
        <f>D120+D127+D129+D149</f>
        <v>1664916</v>
      </c>
      <c r="E119" s="3">
        <v>84579</v>
      </c>
      <c r="F119" s="23">
        <f>F120+F127+F129+F149</f>
        <v>1255900</v>
      </c>
      <c r="G119" s="3">
        <v>536189</v>
      </c>
      <c r="H119" s="3"/>
      <c r="I119" s="3">
        <f>I120+I127+I129+I149</f>
        <v>914981</v>
      </c>
      <c r="J119" s="23">
        <f>J120+J127+J129+J149</f>
        <v>914981</v>
      </c>
      <c r="K119" s="3">
        <f>K120+K127+K129+K149</f>
        <v>839296</v>
      </c>
      <c r="L119" s="23">
        <f>L120+L127+L129+L149</f>
        <v>839296</v>
      </c>
      <c r="M119" s="3"/>
      <c r="N119" s="23">
        <f>N120+N127+N129+N149</f>
        <v>0</v>
      </c>
      <c r="O119" s="23">
        <f>O120+O127+O129+O149</f>
        <v>0</v>
      </c>
      <c r="P119" s="23">
        <f>P120+P127+P129+P149</f>
        <v>340919</v>
      </c>
      <c r="Q119" s="23">
        <f>Q120+Q127+Q129+Q149</f>
        <v>245069</v>
      </c>
      <c r="R119" s="3"/>
      <c r="S119" s="23">
        <f>S120+S127+S129+S149</f>
        <v>0</v>
      </c>
      <c r="T119" s="23">
        <f>T120+T127+T129+T149</f>
        <v>433393</v>
      </c>
      <c r="U119" s="3"/>
      <c r="V119" s="23">
        <f>V120+V127+V129+V149</f>
        <v>0</v>
      </c>
      <c r="W119" s="23">
        <f>W120+W127+W129+W149</f>
        <v>0</v>
      </c>
      <c r="X119" s="10"/>
      <c r="Y119" s="10"/>
      <c r="Z119" s="10"/>
    </row>
    <row r="120" spans="1:26" ht="45.75" thickBot="1" x14ac:dyDescent="0.3">
      <c r="A120" s="2" t="s">
        <v>110</v>
      </c>
      <c r="B120" s="2" t="s">
        <v>111</v>
      </c>
      <c r="C120" s="2"/>
      <c r="D120" s="23">
        <f>D121+D122+D123+D124+D125</f>
        <v>36842</v>
      </c>
      <c r="E120" s="2">
        <v>5418</v>
      </c>
      <c r="F120" s="23">
        <f>F121+F122+F123+F124+F125</f>
        <v>22982</v>
      </c>
      <c r="G120" s="2">
        <f>G121+G122+G123+G124+G125+G126</f>
        <v>36130</v>
      </c>
      <c r="H120" s="2"/>
      <c r="I120" s="2">
        <f>I121+I122+I123+I124+I125</f>
        <v>20000</v>
      </c>
      <c r="J120" s="23">
        <f>J121+J122+J123+J124+J125</f>
        <v>20000</v>
      </c>
      <c r="K120" s="2">
        <f>K121+K122+K123+K124+K125+K126</f>
        <v>11600</v>
      </c>
      <c r="L120" s="23">
        <f>L121+L122+L123+L124+L125</f>
        <v>11600</v>
      </c>
      <c r="M120" s="2"/>
      <c r="N120" s="23">
        <f>N121+N122+N123+N124+N125</f>
        <v>0</v>
      </c>
      <c r="O120" s="23">
        <f>O121+O122+O123+O124+O125</f>
        <v>0</v>
      </c>
      <c r="P120" s="23">
        <f>P121+P122+P123+P124+P125+P126</f>
        <v>2982</v>
      </c>
      <c r="Q120" s="23">
        <f>Q121+Q122+Q123+Q124+Q125+Q126</f>
        <v>24530</v>
      </c>
      <c r="R120" s="2"/>
      <c r="S120" s="23">
        <f t="shared" ref="S120:T120" si="163">S121+S122+S123+S124+S125</f>
        <v>0</v>
      </c>
      <c r="T120" s="23">
        <f t="shared" si="163"/>
        <v>0</v>
      </c>
      <c r="U120" s="2"/>
      <c r="V120" s="23">
        <f t="shared" ref="V120:W120" si="164">V121+V122+V123+V124+V125</f>
        <v>0</v>
      </c>
      <c r="W120" s="23">
        <f t="shared" si="164"/>
        <v>0</v>
      </c>
      <c r="X120" s="10"/>
      <c r="Y120" s="10"/>
      <c r="Z120" s="10"/>
    </row>
    <row r="121" spans="1:26" ht="30.75" thickBot="1" x14ac:dyDescent="0.3">
      <c r="A121" s="7" t="s">
        <v>53</v>
      </c>
      <c r="B121" s="14" t="s">
        <v>187</v>
      </c>
      <c r="C121" s="7" t="s">
        <v>48</v>
      </c>
      <c r="D121" s="7">
        <v>8400</v>
      </c>
      <c r="E121" s="7">
        <v>0</v>
      </c>
      <c r="F121" s="7">
        <f t="shared" ref="F121:F125" si="165">I121+N121+P121+S121+V121</f>
        <v>8400</v>
      </c>
      <c r="G121" s="7">
        <f t="shared" ref="G121:G125" si="166">K121+O121+Q121+T121+W121</f>
        <v>8400</v>
      </c>
      <c r="H121" s="30" t="s">
        <v>268</v>
      </c>
      <c r="I121" s="7">
        <v>8400</v>
      </c>
      <c r="J121" s="24">
        <v>8400</v>
      </c>
      <c r="K121" s="7">
        <v>0</v>
      </c>
      <c r="L121" s="24">
        <v>0</v>
      </c>
      <c r="M121" s="7"/>
      <c r="N121" s="7">
        <v>0</v>
      </c>
      <c r="O121" s="7">
        <v>0</v>
      </c>
      <c r="P121" s="7">
        <v>0</v>
      </c>
      <c r="Q121" s="16">
        <v>8400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  <c r="X121" s="10"/>
      <c r="Y121" s="10"/>
      <c r="Z121" s="10"/>
    </row>
    <row r="122" spans="1:26" ht="45.75" thickBot="1" x14ac:dyDescent="0.3">
      <c r="A122" s="7" t="s">
        <v>51</v>
      </c>
      <c r="B122" s="6" t="s">
        <v>188</v>
      </c>
      <c r="C122" s="7" t="s">
        <v>30</v>
      </c>
      <c r="D122" s="7">
        <v>8400</v>
      </c>
      <c r="E122" s="7">
        <v>5418</v>
      </c>
      <c r="F122" s="7">
        <f t="shared" si="165"/>
        <v>2982</v>
      </c>
      <c r="G122" s="7">
        <f t="shared" si="166"/>
        <v>2982</v>
      </c>
      <c r="H122" s="7"/>
      <c r="I122" s="7">
        <v>0</v>
      </c>
      <c r="J122" s="24">
        <v>0</v>
      </c>
      <c r="K122" s="7">
        <v>0</v>
      </c>
      <c r="L122" s="24">
        <v>0</v>
      </c>
      <c r="M122" s="7"/>
      <c r="N122" s="7">
        <v>0</v>
      </c>
      <c r="O122" s="7">
        <v>0</v>
      </c>
      <c r="P122" s="7">
        <v>2982</v>
      </c>
      <c r="Q122" s="7">
        <v>2982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  <c r="X122" s="10"/>
      <c r="Y122" s="10"/>
      <c r="Z122" s="10"/>
    </row>
    <row r="123" spans="1:26" ht="45.75" thickBot="1" x14ac:dyDescent="0.3">
      <c r="A123" s="7" t="s">
        <v>53</v>
      </c>
      <c r="B123" s="6" t="s">
        <v>189</v>
      </c>
      <c r="C123" s="7" t="s">
        <v>48</v>
      </c>
      <c r="D123" s="7">
        <v>11600</v>
      </c>
      <c r="E123" s="7">
        <v>0</v>
      </c>
      <c r="F123" s="7">
        <f t="shared" si="165"/>
        <v>11600</v>
      </c>
      <c r="G123" s="7">
        <f t="shared" si="166"/>
        <v>11600</v>
      </c>
      <c r="H123" s="30" t="s">
        <v>268</v>
      </c>
      <c r="I123" s="7">
        <v>11600</v>
      </c>
      <c r="J123" s="24">
        <v>11600</v>
      </c>
      <c r="K123" s="7">
        <v>11600</v>
      </c>
      <c r="L123" s="24">
        <v>11600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  <c r="X123" s="10"/>
      <c r="Y123" s="10"/>
      <c r="Z123" s="10"/>
    </row>
    <row r="124" spans="1:26" ht="60.75" thickBot="1" x14ac:dyDescent="0.3">
      <c r="A124" s="7" t="s">
        <v>51</v>
      </c>
      <c r="B124" s="14" t="s">
        <v>190</v>
      </c>
      <c r="C124" s="7" t="s">
        <v>48</v>
      </c>
      <c r="D124" s="7">
        <v>3879</v>
      </c>
      <c r="E124" s="7">
        <v>0</v>
      </c>
      <c r="F124" s="7">
        <f t="shared" si="165"/>
        <v>0</v>
      </c>
      <c r="G124" s="7">
        <f t="shared" si="166"/>
        <v>3879</v>
      </c>
      <c r="H124" s="7"/>
      <c r="I124" s="7">
        <v>0</v>
      </c>
      <c r="J124" s="24">
        <v>0</v>
      </c>
      <c r="K124" s="7">
        <v>0</v>
      </c>
      <c r="L124" s="24">
        <v>0</v>
      </c>
      <c r="M124" s="7"/>
      <c r="N124" s="7">
        <v>0</v>
      </c>
      <c r="O124" s="7">
        <v>0</v>
      </c>
      <c r="P124" s="7">
        <v>0</v>
      </c>
      <c r="Q124" s="16">
        <v>3879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  <c r="X124" s="10"/>
      <c r="Y124" s="10"/>
      <c r="Z124" s="10"/>
    </row>
    <row r="125" spans="1:26" ht="49.5" customHeight="1" thickBot="1" x14ac:dyDescent="0.3">
      <c r="A125" s="7" t="s">
        <v>51</v>
      </c>
      <c r="B125" s="14" t="s">
        <v>191</v>
      </c>
      <c r="C125" s="7" t="s">
        <v>48</v>
      </c>
      <c r="D125" s="7">
        <v>4563</v>
      </c>
      <c r="E125" s="7">
        <v>0</v>
      </c>
      <c r="F125" s="7">
        <f t="shared" si="165"/>
        <v>0</v>
      </c>
      <c r="G125" s="7">
        <f t="shared" si="166"/>
        <v>4563</v>
      </c>
      <c r="H125" s="7"/>
      <c r="I125" s="7">
        <v>0</v>
      </c>
      <c r="J125" s="24">
        <v>0</v>
      </c>
      <c r="K125" s="7">
        <v>0</v>
      </c>
      <c r="L125" s="24">
        <v>0</v>
      </c>
      <c r="M125" s="7"/>
      <c r="N125" s="7">
        <v>0</v>
      </c>
      <c r="O125" s="7">
        <v>0</v>
      </c>
      <c r="P125" s="7">
        <v>0</v>
      </c>
      <c r="Q125" s="16">
        <v>4563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  <c r="X125" s="10"/>
      <c r="Y125" s="10"/>
      <c r="Z125" s="10"/>
    </row>
    <row r="126" spans="1:26" s="36" customFormat="1" ht="33.75" customHeight="1" thickBot="1" x14ac:dyDescent="0.3">
      <c r="A126" s="17"/>
      <c r="B126" s="14" t="s">
        <v>286</v>
      </c>
      <c r="C126" s="7" t="s">
        <v>48</v>
      </c>
      <c r="D126" s="17">
        <v>4706</v>
      </c>
      <c r="E126" s="17">
        <v>0</v>
      </c>
      <c r="F126" s="17">
        <v>0</v>
      </c>
      <c r="G126" s="17">
        <v>4706</v>
      </c>
      <c r="H126" s="17"/>
      <c r="I126" s="17">
        <v>0</v>
      </c>
      <c r="J126" s="25">
        <v>0</v>
      </c>
      <c r="K126" s="17">
        <v>0</v>
      </c>
      <c r="L126" s="25">
        <v>0</v>
      </c>
      <c r="M126" s="17"/>
      <c r="N126" s="17"/>
      <c r="O126" s="17"/>
      <c r="P126" s="17">
        <v>0</v>
      </c>
      <c r="Q126" s="20">
        <v>4706</v>
      </c>
      <c r="R126" s="17"/>
      <c r="S126" s="17"/>
      <c r="T126" s="17"/>
      <c r="U126" s="17"/>
      <c r="V126" s="17"/>
      <c r="W126" s="17"/>
      <c r="X126" s="10"/>
      <c r="Y126" s="10"/>
      <c r="Z126" s="10"/>
    </row>
    <row r="127" spans="1:26" ht="30.75" thickBot="1" x14ac:dyDescent="0.3">
      <c r="A127" s="2" t="s">
        <v>192</v>
      </c>
      <c r="B127" s="2" t="s">
        <v>193</v>
      </c>
      <c r="C127" s="2"/>
      <c r="D127" s="23">
        <f t="shared" ref="D127" si="167">D128</f>
        <v>337937</v>
      </c>
      <c r="E127" s="2">
        <v>0</v>
      </c>
      <c r="F127" s="2">
        <v>337937</v>
      </c>
      <c r="G127" s="2">
        <v>187200</v>
      </c>
      <c r="H127" s="2"/>
      <c r="I127" s="2">
        <f>I128</f>
        <v>0</v>
      </c>
      <c r="J127" s="23">
        <f t="shared" ref="J127:O127" si="168">J128</f>
        <v>0</v>
      </c>
      <c r="K127" s="2">
        <f t="shared" si="168"/>
        <v>0</v>
      </c>
      <c r="L127" s="23">
        <f t="shared" si="168"/>
        <v>0</v>
      </c>
      <c r="M127" s="2"/>
      <c r="N127" s="23">
        <f t="shared" si="168"/>
        <v>0</v>
      </c>
      <c r="O127" s="23">
        <f t="shared" si="168"/>
        <v>0</v>
      </c>
      <c r="P127" s="23">
        <f t="shared" ref="P127:Q127" si="169">P128</f>
        <v>337937</v>
      </c>
      <c r="Q127" s="23">
        <f t="shared" si="169"/>
        <v>0</v>
      </c>
      <c r="R127" s="2"/>
      <c r="S127" s="23">
        <f t="shared" ref="S127:T127" si="170">S128</f>
        <v>0</v>
      </c>
      <c r="T127" s="23">
        <f t="shared" si="170"/>
        <v>337937</v>
      </c>
      <c r="U127" s="2"/>
      <c r="V127" s="23">
        <f>V128</f>
        <v>0</v>
      </c>
      <c r="W127" s="23">
        <f t="shared" ref="W127" si="171">W128</f>
        <v>0</v>
      </c>
      <c r="X127" s="10"/>
      <c r="Y127" s="10"/>
      <c r="Z127" s="10"/>
    </row>
    <row r="128" spans="1:26" ht="105.75" thickBot="1" x14ac:dyDescent="0.3">
      <c r="A128" s="7" t="s">
        <v>194</v>
      </c>
      <c r="B128" s="6" t="s">
        <v>195</v>
      </c>
      <c r="C128" s="7" t="s">
        <v>30</v>
      </c>
      <c r="D128" s="7">
        <v>337937</v>
      </c>
      <c r="E128" s="7">
        <v>0</v>
      </c>
      <c r="F128" s="7">
        <f t="shared" ref="F128" si="172">I128+N128+P128+S128+V128</f>
        <v>337937</v>
      </c>
      <c r="G128" s="7">
        <f t="shared" ref="G128" si="173">K128+O128+Q128+T128+W128</f>
        <v>337937</v>
      </c>
      <c r="H128" s="7"/>
      <c r="I128" s="7">
        <v>0</v>
      </c>
      <c r="J128" s="24">
        <v>0</v>
      </c>
      <c r="K128" s="7">
        <v>0</v>
      </c>
      <c r="L128" s="24">
        <v>0</v>
      </c>
      <c r="M128" s="7"/>
      <c r="N128" s="7">
        <v>0</v>
      </c>
      <c r="O128" s="7">
        <v>0</v>
      </c>
      <c r="P128" s="16">
        <v>337937</v>
      </c>
      <c r="Q128" s="7">
        <v>0</v>
      </c>
      <c r="R128" s="30" t="s">
        <v>196</v>
      </c>
      <c r="S128" s="7">
        <v>0</v>
      </c>
      <c r="T128" s="16">
        <v>337937</v>
      </c>
      <c r="U128" s="7"/>
      <c r="V128" s="7">
        <v>0</v>
      </c>
      <c r="W128" s="7">
        <v>0</v>
      </c>
      <c r="X128" s="10"/>
      <c r="Y128" s="10"/>
      <c r="Z128" s="10"/>
    </row>
    <row r="129" spans="1:26" ht="30.75" thickBot="1" x14ac:dyDescent="0.3">
      <c r="A129" s="2" t="s">
        <v>197</v>
      </c>
      <c r="B129" s="2" t="s">
        <v>198</v>
      </c>
      <c r="C129" s="2"/>
      <c r="D129" s="23">
        <f>D130+D144</f>
        <v>1285137</v>
      </c>
      <c r="E129" s="2">
        <v>79161</v>
      </c>
      <c r="F129" s="23">
        <f>F130+F144</f>
        <v>894981</v>
      </c>
      <c r="G129" s="2">
        <v>324165</v>
      </c>
      <c r="H129" s="2"/>
      <c r="I129" s="2">
        <f>I130+I144</f>
        <v>894981</v>
      </c>
      <c r="J129" s="23">
        <f>J130+J144</f>
        <v>894981</v>
      </c>
      <c r="K129" s="2">
        <f>K130+K144</f>
        <v>827696</v>
      </c>
      <c r="L129" s="23">
        <f>L130+L144</f>
        <v>827696</v>
      </c>
      <c r="M129" s="2"/>
      <c r="N129" s="23">
        <f>N130+N144</f>
        <v>0</v>
      </c>
      <c r="O129" s="23">
        <f>O130+O144</f>
        <v>0</v>
      </c>
      <c r="P129" s="23">
        <f>P130+P144</f>
        <v>0</v>
      </c>
      <c r="Q129" s="23">
        <f>Q130+Q144</f>
        <v>215539</v>
      </c>
      <c r="R129" s="2"/>
      <c r="S129" s="23">
        <f>S130+S144</f>
        <v>0</v>
      </c>
      <c r="T129" s="23">
        <f>T130+T144</f>
        <v>95456</v>
      </c>
      <c r="U129" s="2"/>
      <c r="V129" s="23">
        <f t="shared" ref="V129:W129" si="174">V130+V144</f>
        <v>0</v>
      </c>
      <c r="W129" s="23">
        <f t="shared" si="174"/>
        <v>0</v>
      </c>
      <c r="X129" s="10"/>
      <c r="Y129" s="10"/>
      <c r="Z129" s="10"/>
    </row>
    <row r="130" spans="1:26" ht="15.75" thickBot="1" x14ac:dyDescent="0.3">
      <c r="A130" s="4"/>
      <c r="B130" s="4" t="s">
        <v>27</v>
      </c>
      <c r="C130" s="4"/>
      <c r="D130" s="23">
        <f>D131+D132+D133+D134+D135+D136+D137+D138+D139+D140+D141+D142+D143</f>
        <v>986788</v>
      </c>
      <c r="E130" s="4">
        <v>67971</v>
      </c>
      <c r="F130" s="23">
        <f>F131+F132+F133+F134+F135+F136+F137+F138+F139+F140+F141+F142+F143</f>
        <v>607822</v>
      </c>
      <c r="G130" s="4">
        <v>274406</v>
      </c>
      <c r="H130" s="4"/>
      <c r="I130" s="4">
        <f>I131+I132+I133+I134+I135+I136+I137+I138+I139+I140+I141+I142+I143</f>
        <v>607822</v>
      </c>
      <c r="J130" s="23">
        <f>J131+J132+J133+J134+J135+J136+J137+J138+J139+J140+J141+J142+J143</f>
        <v>607822</v>
      </c>
      <c r="K130" s="4">
        <f>K131+K132+K133+K134+K135+K136+K137+K138+K139+K140+K141+K142+K143</f>
        <v>607822</v>
      </c>
      <c r="L130" s="23">
        <f>L131+L132+L133+L134+L135+L136+L137+L138+L139+L140+L141+L142+L143</f>
        <v>607822</v>
      </c>
      <c r="M130" s="4"/>
      <c r="N130" s="23">
        <f>N131+N132+N133+N134+N135+N136+N137+N138+N139+N140</f>
        <v>0</v>
      </c>
      <c r="O130" s="23">
        <f>O131+O132+O133+O134+O135+O136+O137+O138+O139+O140</f>
        <v>0</v>
      </c>
      <c r="P130" s="23">
        <f>P131+P132+P133+P134+P135+P136+P137+P138+P139+P140+P141+P142+P143</f>
        <v>0</v>
      </c>
      <c r="Q130" s="23">
        <f>Q131+Q132+Q133+Q134+Q135+Q136+Q137+Q138+Q139+Q140+Q141+Q142+Q143</f>
        <v>215539</v>
      </c>
      <c r="R130" s="4"/>
      <c r="S130" s="23">
        <f t="shared" ref="S130:T130" si="175">S131+S132+S133+S134+S135+S136+S137+S138+S139+S140+S141+S142+S143</f>
        <v>0</v>
      </c>
      <c r="T130" s="23">
        <f t="shared" si="175"/>
        <v>95456</v>
      </c>
      <c r="U130" s="4"/>
      <c r="V130" s="23">
        <f t="shared" ref="V130:W130" si="176">V131+V132+V133+V134+V135+V136+V137+V138+V139+V140+V141+V142+V143</f>
        <v>0</v>
      </c>
      <c r="W130" s="23">
        <f t="shared" si="176"/>
        <v>0</v>
      </c>
      <c r="X130" s="10"/>
      <c r="Y130" s="10"/>
      <c r="Z130" s="10"/>
    </row>
    <row r="131" spans="1:26" ht="45.75" thickBot="1" x14ac:dyDescent="0.3">
      <c r="A131" s="7" t="s">
        <v>60</v>
      </c>
      <c r="B131" s="6" t="s">
        <v>199</v>
      </c>
      <c r="C131" s="7" t="s">
        <v>48</v>
      </c>
      <c r="D131" s="7">
        <v>95492</v>
      </c>
      <c r="E131" s="7">
        <v>0</v>
      </c>
      <c r="F131" s="7">
        <f t="shared" ref="F131:F143" si="177">I131+N131+P131+S131+V131</f>
        <v>95492</v>
      </c>
      <c r="G131" s="7">
        <f t="shared" ref="G131:G143" si="178">K131+O131+Q131+T131+W131</f>
        <v>95492</v>
      </c>
      <c r="H131" s="7" t="s">
        <v>200</v>
      </c>
      <c r="I131" s="7">
        <v>95492</v>
      </c>
      <c r="J131" s="24">
        <v>95492</v>
      </c>
      <c r="K131" s="7">
        <v>95492</v>
      </c>
      <c r="L131" s="24">
        <v>95492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  <c r="X131" s="10"/>
      <c r="Y131" s="10"/>
      <c r="Z131" s="10"/>
    </row>
    <row r="132" spans="1:26" ht="45.75" thickBot="1" x14ac:dyDescent="0.3">
      <c r="A132" s="7" t="s">
        <v>60</v>
      </c>
      <c r="B132" s="6" t="s">
        <v>201</v>
      </c>
      <c r="C132" s="7" t="s">
        <v>48</v>
      </c>
      <c r="D132" s="7">
        <v>67150</v>
      </c>
      <c r="E132" s="7">
        <v>0</v>
      </c>
      <c r="F132" s="7">
        <f t="shared" si="177"/>
        <v>67150</v>
      </c>
      <c r="G132" s="7">
        <f t="shared" si="178"/>
        <v>67150</v>
      </c>
      <c r="H132" s="7" t="s">
        <v>202</v>
      </c>
      <c r="I132" s="7">
        <v>67150</v>
      </c>
      <c r="J132" s="24">
        <v>67150</v>
      </c>
      <c r="K132" s="7">
        <v>67150</v>
      </c>
      <c r="L132" s="24">
        <v>67150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  <c r="X132" s="10"/>
      <c r="Y132" s="10"/>
      <c r="Z132" s="10"/>
    </row>
    <row r="133" spans="1:26" ht="61.5" customHeight="1" thickBot="1" x14ac:dyDescent="0.3">
      <c r="A133" s="7" t="s">
        <v>51</v>
      </c>
      <c r="B133" s="6" t="s">
        <v>203</v>
      </c>
      <c r="C133" s="7" t="s">
        <v>48</v>
      </c>
      <c r="D133" s="7">
        <v>445180</v>
      </c>
      <c r="E133" s="7">
        <v>0</v>
      </c>
      <c r="F133" s="7">
        <f t="shared" si="177"/>
        <v>445180</v>
      </c>
      <c r="G133" s="7">
        <f t="shared" si="178"/>
        <v>445180</v>
      </c>
      <c r="H133" s="7" t="s">
        <v>204</v>
      </c>
      <c r="I133" s="7">
        <v>445180</v>
      </c>
      <c r="J133" s="24">
        <v>445180</v>
      </c>
      <c r="K133" s="7">
        <v>445180</v>
      </c>
      <c r="L133" s="24">
        <v>445180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  <c r="X133" s="10"/>
      <c r="Y133" s="10"/>
      <c r="Z133" s="10"/>
    </row>
    <row r="134" spans="1:26" ht="75.75" thickBot="1" x14ac:dyDescent="0.3">
      <c r="A134" s="7" t="s">
        <v>60</v>
      </c>
      <c r="B134" s="14" t="s">
        <v>205</v>
      </c>
      <c r="C134" s="7" t="s">
        <v>48</v>
      </c>
      <c r="D134" s="7">
        <v>66780</v>
      </c>
      <c r="E134" s="7">
        <v>0</v>
      </c>
      <c r="F134" s="7">
        <f t="shared" si="177"/>
        <v>0</v>
      </c>
      <c r="G134" s="7">
        <f t="shared" si="178"/>
        <v>66780</v>
      </c>
      <c r="H134" s="7"/>
      <c r="I134" s="7">
        <v>0</v>
      </c>
      <c r="J134" s="24">
        <v>0</v>
      </c>
      <c r="K134" s="7">
        <v>0</v>
      </c>
      <c r="L134" s="24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 t="s">
        <v>206</v>
      </c>
      <c r="S134" s="7">
        <v>0</v>
      </c>
      <c r="T134" s="16">
        <v>66780</v>
      </c>
      <c r="U134" s="7"/>
      <c r="V134" s="7">
        <v>0</v>
      </c>
      <c r="W134" s="7">
        <v>0</v>
      </c>
      <c r="X134" s="10"/>
      <c r="Y134" s="10"/>
      <c r="Z134" s="10"/>
    </row>
    <row r="135" spans="1:26" ht="30.75" thickBot="1" x14ac:dyDescent="0.3">
      <c r="A135" s="7" t="s">
        <v>60</v>
      </c>
      <c r="B135" s="14" t="s">
        <v>207</v>
      </c>
      <c r="C135" s="7" t="s">
        <v>48</v>
      </c>
      <c r="D135" s="7">
        <v>44985</v>
      </c>
      <c r="E135" s="7">
        <v>0</v>
      </c>
      <c r="F135" s="7">
        <f t="shared" si="177"/>
        <v>0</v>
      </c>
      <c r="G135" s="7">
        <f t="shared" si="178"/>
        <v>44985</v>
      </c>
      <c r="H135" s="7"/>
      <c r="I135" s="7">
        <v>0</v>
      </c>
      <c r="J135" s="24">
        <v>0</v>
      </c>
      <c r="K135" s="7">
        <v>0</v>
      </c>
      <c r="L135" s="24">
        <v>0</v>
      </c>
      <c r="M135" s="7"/>
      <c r="N135" s="7">
        <v>0</v>
      </c>
      <c r="O135" s="7">
        <v>0</v>
      </c>
      <c r="P135" s="7">
        <v>0</v>
      </c>
      <c r="Q135" s="16">
        <v>44985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  <c r="X135" s="10"/>
      <c r="Y135" s="10"/>
      <c r="Z135" s="10"/>
    </row>
    <row r="136" spans="1:26" ht="60.75" thickBot="1" x14ac:dyDescent="0.3">
      <c r="A136" s="7" t="s">
        <v>60</v>
      </c>
      <c r="B136" s="6" t="s">
        <v>208</v>
      </c>
      <c r="C136" s="7" t="s">
        <v>30</v>
      </c>
      <c r="D136" s="7">
        <v>1500</v>
      </c>
      <c r="E136" s="7">
        <v>1500</v>
      </c>
      <c r="F136" s="7">
        <f t="shared" si="177"/>
        <v>0</v>
      </c>
      <c r="G136" s="7">
        <f t="shared" si="178"/>
        <v>0</v>
      </c>
      <c r="H136" s="7" t="s">
        <v>31</v>
      </c>
      <c r="I136" s="7">
        <v>0</v>
      </c>
      <c r="J136" s="24">
        <v>0</v>
      </c>
      <c r="K136" s="7">
        <v>0</v>
      </c>
      <c r="L136" s="24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  <c r="X136" s="10"/>
      <c r="Y136" s="10"/>
      <c r="Z136" s="10"/>
    </row>
    <row r="137" spans="1:26" ht="30.75" thickBot="1" x14ac:dyDescent="0.3">
      <c r="A137" s="7" t="s">
        <v>51</v>
      </c>
      <c r="B137" s="6" t="s">
        <v>209</v>
      </c>
      <c r="C137" s="7" t="s">
        <v>30</v>
      </c>
      <c r="D137" s="7">
        <v>13627</v>
      </c>
      <c r="E137" s="7">
        <v>13627</v>
      </c>
      <c r="F137" s="7">
        <f t="shared" si="177"/>
        <v>0</v>
      </c>
      <c r="G137" s="7">
        <f t="shared" si="178"/>
        <v>0</v>
      </c>
      <c r="H137" s="7"/>
      <c r="I137" s="7">
        <v>0</v>
      </c>
      <c r="J137" s="24">
        <v>0</v>
      </c>
      <c r="K137" s="7">
        <v>0</v>
      </c>
      <c r="L137" s="24">
        <v>0</v>
      </c>
      <c r="M137" s="7"/>
      <c r="N137" s="7">
        <v>0</v>
      </c>
      <c r="O137" s="7">
        <v>0</v>
      </c>
      <c r="P137" s="7">
        <v>0</v>
      </c>
      <c r="Q137" s="7">
        <v>-6814</v>
      </c>
      <c r="R137" s="7" t="s">
        <v>210</v>
      </c>
      <c r="S137" s="7">
        <v>0</v>
      </c>
      <c r="T137" s="7">
        <v>6814</v>
      </c>
      <c r="U137" s="7"/>
      <c r="V137" s="7">
        <v>0</v>
      </c>
      <c r="W137" s="7">
        <v>0</v>
      </c>
      <c r="X137" s="10"/>
      <c r="Y137" s="10"/>
      <c r="Z137" s="10"/>
    </row>
    <row r="138" spans="1:26" ht="30.75" thickBot="1" x14ac:dyDescent="0.3">
      <c r="A138" s="7" t="s">
        <v>51</v>
      </c>
      <c r="B138" s="6" t="s">
        <v>211</v>
      </c>
      <c r="C138" s="7" t="s">
        <v>30</v>
      </c>
      <c r="D138" s="7">
        <v>19547</v>
      </c>
      <c r="E138" s="7">
        <v>19547</v>
      </c>
      <c r="F138" s="7">
        <f t="shared" si="177"/>
        <v>0</v>
      </c>
      <c r="G138" s="7">
        <f t="shared" si="178"/>
        <v>0</v>
      </c>
      <c r="H138" s="7"/>
      <c r="I138" s="7">
        <v>0</v>
      </c>
      <c r="J138" s="24">
        <v>0</v>
      </c>
      <c r="K138" s="7">
        <v>0</v>
      </c>
      <c r="L138" s="24">
        <v>0</v>
      </c>
      <c r="M138" s="7"/>
      <c r="N138" s="7">
        <v>0</v>
      </c>
      <c r="O138" s="7">
        <v>0</v>
      </c>
      <c r="P138" s="7">
        <v>0</v>
      </c>
      <c r="Q138" s="7">
        <v>-7493</v>
      </c>
      <c r="R138" s="7" t="s">
        <v>212</v>
      </c>
      <c r="S138" s="7">
        <v>0</v>
      </c>
      <c r="T138" s="7">
        <v>7493</v>
      </c>
      <c r="U138" s="7"/>
      <c r="V138" s="7">
        <v>0</v>
      </c>
      <c r="W138" s="7">
        <v>0</v>
      </c>
      <c r="X138" s="10"/>
      <c r="Y138" s="10"/>
      <c r="Z138" s="10"/>
    </row>
    <row r="139" spans="1:26" ht="36" customHeight="1" thickBot="1" x14ac:dyDescent="0.3">
      <c r="A139" s="7" t="s">
        <v>51</v>
      </c>
      <c r="B139" s="6" t="s">
        <v>213</v>
      </c>
      <c r="C139" s="7" t="s">
        <v>30</v>
      </c>
      <c r="D139" s="7">
        <v>13916</v>
      </c>
      <c r="E139" s="7">
        <v>13916</v>
      </c>
      <c r="F139" s="7">
        <f t="shared" si="177"/>
        <v>0</v>
      </c>
      <c r="G139" s="7">
        <f t="shared" si="178"/>
        <v>0</v>
      </c>
      <c r="H139" s="7"/>
      <c r="I139" s="7">
        <v>0</v>
      </c>
      <c r="J139" s="24">
        <v>0</v>
      </c>
      <c r="K139" s="7">
        <v>0</v>
      </c>
      <c r="L139" s="24">
        <v>0</v>
      </c>
      <c r="M139" s="7"/>
      <c r="N139" s="7">
        <v>0</v>
      </c>
      <c r="O139" s="7">
        <v>0</v>
      </c>
      <c r="P139" s="7">
        <v>0</v>
      </c>
      <c r="Q139" s="7">
        <v>-6958</v>
      </c>
      <c r="R139" s="7" t="s">
        <v>214</v>
      </c>
      <c r="S139" s="7">
        <v>0</v>
      </c>
      <c r="T139" s="7">
        <v>6958</v>
      </c>
      <c r="U139" s="7"/>
      <c r="V139" s="7">
        <v>0</v>
      </c>
      <c r="W139" s="7">
        <v>0</v>
      </c>
      <c r="X139" s="10"/>
      <c r="Y139" s="10"/>
      <c r="Z139" s="10"/>
    </row>
    <row r="140" spans="1:26" ht="35.25" customHeight="1" thickBot="1" x14ac:dyDescent="0.3">
      <c r="A140" s="7" t="s">
        <v>51</v>
      </c>
      <c r="B140" s="6" t="s">
        <v>215</v>
      </c>
      <c r="C140" s="7" t="s">
        <v>30</v>
      </c>
      <c r="D140" s="7">
        <v>19381</v>
      </c>
      <c r="E140" s="7">
        <v>19381</v>
      </c>
      <c r="F140" s="7">
        <f t="shared" si="177"/>
        <v>0</v>
      </c>
      <c r="G140" s="7">
        <f t="shared" si="178"/>
        <v>0</v>
      </c>
      <c r="H140" s="7"/>
      <c r="I140" s="7">
        <v>0</v>
      </c>
      <c r="J140" s="24">
        <v>0</v>
      </c>
      <c r="K140" s="7">
        <v>0</v>
      </c>
      <c r="L140" s="24">
        <v>0</v>
      </c>
      <c r="M140" s="7"/>
      <c r="N140" s="7">
        <v>0</v>
      </c>
      <c r="O140" s="7">
        <v>0</v>
      </c>
      <c r="P140" s="7">
        <v>0</v>
      </c>
      <c r="Q140" s="7">
        <v>-7411</v>
      </c>
      <c r="R140" s="7" t="s">
        <v>216</v>
      </c>
      <c r="S140" s="7">
        <v>0</v>
      </c>
      <c r="T140" s="7">
        <v>7411</v>
      </c>
      <c r="U140" s="7"/>
      <c r="V140" s="7">
        <v>0</v>
      </c>
      <c r="W140" s="7">
        <v>0</v>
      </c>
      <c r="X140" s="10"/>
      <c r="Y140" s="10"/>
      <c r="Z140" s="10"/>
    </row>
    <row r="141" spans="1:26" s="31" customFormat="1" ht="30.75" thickBot="1" x14ac:dyDescent="0.3">
      <c r="A141" s="7" t="s">
        <v>51</v>
      </c>
      <c r="B141" s="34" t="s">
        <v>279</v>
      </c>
      <c r="C141" s="17" t="s">
        <v>30</v>
      </c>
      <c r="D141" s="17">
        <v>19236</v>
      </c>
      <c r="E141" s="17">
        <v>0</v>
      </c>
      <c r="F141" s="7">
        <f t="shared" si="177"/>
        <v>0</v>
      </c>
      <c r="G141" s="7">
        <f t="shared" si="178"/>
        <v>19236</v>
      </c>
      <c r="H141" s="17"/>
      <c r="I141" s="17"/>
      <c r="J141" s="25"/>
      <c r="K141" s="17"/>
      <c r="L141" s="25"/>
      <c r="M141" s="17"/>
      <c r="N141" s="17"/>
      <c r="O141" s="17"/>
      <c r="P141" s="20">
        <v>0</v>
      </c>
      <c r="Q141" s="20">
        <v>19236</v>
      </c>
      <c r="R141" s="17"/>
      <c r="S141" s="17"/>
      <c r="T141" s="17"/>
      <c r="U141" s="17"/>
      <c r="V141" s="17"/>
      <c r="W141" s="17"/>
      <c r="X141" s="10"/>
      <c r="Y141" s="10"/>
      <c r="Z141" s="10"/>
    </row>
    <row r="142" spans="1:26" s="31" customFormat="1" ht="60.75" thickBot="1" x14ac:dyDescent="0.3">
      <c r="A142" s="35">
        <v>6619</v>
      </c>
      <c r="B142" s="34" t="s">
        <v>280</v>
      </c>
      <c r="C142" s="17" t="s">
        <v>48</v>
      </c>
      <c r="D142" s="17">
        <v>83994</v>
      </c>
      <c r="E142" s="17">
        <v>83994</v>
      </c>
      <c r="F142" s="7">
        <f t="shared" si="177"/>
        <v>0</v>
      </c>
      <c r="G142" s="7">
        <f t="shared" si="178"/>
        <v>83994</v>
      </c>
      <c r="H142" s="17"/>
      <c r="I142" s="17"/>
      <c r="J142" s="25"/>
      <c r="K142" s="17"/>
      <c r="L142" s="25"/>
      <c r="M142" s="17"/>
      <c r="N142" s="17"/>
      <c r="O142" s="17"/>
      <c r="P142" s="20">
        <v>0</v>
      </c>
      <c r="Q142" s="20">
        <v>83994</v>
      </c>
      <c r="R142" s="17"/>
      <c r="S142" s="17"/>
      <c r="T142" s="17"/>
      <c r="U142" s="17"/>
      <c r="V142" s="17"/>
      <c r="W142" s="17"/>
      <c r="X142" s="10"/>
      <c r="Y142" s="10"/>
      <c r="Z142" s="10"/>
    </row>
    <row r="143" spans="1:26" s="31" customFormat="1" ht="45.75" thickBot="1" x14ac:dyDescent="0.3">
      <c r="A143" s="7" t="s">
        <v>60</v>
      </c>
      <c r="B143" s="34" t="s">
        <v>281</v>
      </c>
      <c r="C143" s="17" t="s">
        <v>48</v>
      </c>
      <c r="D143" s="17">
        <v>96000</v>
      </c>
      <c r="E143" s="17">
        <v>96000</v>
      </c>
      <c r="F143" s="7">
        <f t="shared" si="177"/>
        <v>0</v>
      </c>
      <c r="G143" s="7">
        <f t="shared" si="178"/>
        <v>96000</v>
      </c>
      <c r="H143" s="17"/>
      <c r="I143" s="17"/>
      <c r="J143" s="25"/>
      <c r="K143" s="17"/>
      <c r="L143" s="25"/>
      <c r="M143" s="17"/>
      <c r="N143" s="17"/>
      <c r="O143" s="17"/>
      <c r="P143" s="20">
        <v>0</v>
      </c>
      <c r="Q143" s="20">
        <v>96000</v>
      </c>
      <c r="R143" s="17"/>
      <c r="S143" s="17"/>
      <c r="T143" s="17"/>
      <c r="U143" s="17"/>
      <c r="V143" s="17"/>
      <c r="W143" s="17"/>
      <c r="X143" s="10"/>
      <c r="Y143" s="10"/>
      <c r="Z143" s="10"/>
    </row>
    <row r="144" spans="1:26" ht="15.75" thickBot="1" x14ac:dyDescent="0.3">
      <c r="A144" s="4"/>
      <c r="B144" s="4" t="s">
        <v>45</v>
      </c>
      <c r="C144" s="4"/>
      <c r="D144" s="4">
        <f t="shared" ref="D144:G144" si="179">D145+D146+D147+D148</f>
        <v>298349</v>
      </c>
      <c r="E144" s="4">
        <f t="shared" si="179"/>
        <v>11190</v>
      </c>
      <c r="F144" s="4">
        <f t="shared" si="179"/>
        <v>287159</v>
      </c>
      <c r="G144" s="4">
        <f t="shared" si="179"/>
        <v>219874</v>
      </c>
      <c r="H144" s="4"/>
      <c r="I144" s="4">
        <f>I145+I146+I147+I148</f>
        <v>287159</v>
      </c>
      <c r="J144" s="23">
        <f t="shared" ref="J144:Q144" si="180">J145+J146+J147+J148</f>
        <v>287159</v>
      </c>
      <c r="K144" s="4">
        <f t="shared" si="180"/>
        <v>219874</v>
      </c>
      <c r="L144" s="23">
        <f t="shared" si="180"/>
        <v>219874</v>
      </c>
      <c r="M144" s="4"/>
      <c r="N144" s="23">
        <f t="shared" si="180"/>
        <v>0</v>
      </c>
      <c r="O144" s="23">
        <f t="shared" si="180"/>
        <v>0</v>
      </c>
      <c r="P144" s="23">
        <f t="shared" si="180"/>
        <v>0</v>
      </c>
      <c r="Q144" s="23">
        <f t="shared" si="180"/>
        <v>0</v>
      </c>
      <c r="R144" s="4"/>
      <c r="S144" s="23">
        <f t="shared" ref="S144:T144" si="181">S145+S146+S147+S148</f>
        <v>0</v>
      </c>
      <c r="T144" s="23">
        <f t="shared" si="181"/>
        <v>0</v>
      </c>
      <c r="U144" s="4"/>
      <c r="V144" s="23">
        <f t="shared" ref="V144:W144" si="182">V145+V146+V147+V148</f>
        <v>0</v>
      </c>
      <c r="W144" s="23">
        <f t="shared" si="182"/>
        <v>0</v>
      </c>
      <c r="X144" s="10"/>
      <c r="Y144" s="10"/>
      <c r="Z144" s="10"/>
    </row>
    <row r="145" spans="1:26" ht="60.75" thickBot="1" x14ac:dyDescent="0.3">
      <c r="A145" s="7" t="s">
        <v>60</v>
      </c>
      <c r="B145" s="6" t="s">
        <v>217</v>
      </c>
      <c r="C145" s="7" t="s">
        <v>48</v>
      </c>
      <c r="D145" s="7">
        <v>22337</v>
      </c>
      <c r="E145" s="7">
        <v>0</v>
      </c>
      <c r="F145" s="7">
        <f t="shared" ref="F145:F148" si="183">I145+N145+P145+S145+V145</f>
        <v>22337</v>
      </c>
      <c r="G145" s="7">
        <f t="shared" ref="G145:G148" si="184">K145+O145+Q145+T145+W145</f>
        <v>22337</v>
      </c>
      <c r="H145" s="7" t="s">
        <v>218</v>
      </c>
      <c r="I145" s="7">
        <v>22337</v>
      </c>
      <c r="J145" s="24">
        <v>22337</v>
      </c>
      <c r="K145" s="7">
        <v>22337</v>
      </c>
      <c r="L145" s="24">
        <v>22337</v>
      </c>
      <c r="M145" s="7"/>
      <c r="N145" s="7">
        <v>0</v>
      </c>
      <c r="O145" s="7">
        <v>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  <c r="X145" s="10"/>
      <c r="Y145" s="10"/>
      <c r="Z145" s="10"/>
    </row>
    <row r="146" spans="1:26" ht="75.75" thickBot="1" x14ac:dyDescent="0.3">
      <c r="A146" s="7" t="s">
        <v>60</v>
      </c>
      <c r="B146" s="6" t="s">
        <v>219</v>
      </c>
      <c r="C146" s="7" t="s">
        <v>48</v>
      </c>
      <c r="D146" s="7">
        <v>29822</v>
      </c>
      <c r="E146" s="7">
        <v>0</v>
      </c>
      <c r="F146" s="7">
        <f t="shared" si="183"/>
        <v>29822</v>
      </c>
      <c r="G146" s="7">
        <f t="shared" si="184"/>
        <v>29822</v>
      </c>
      <c r="H146" s="7" t="s">
        <v>220</v>
      </c>
      <c r="I146" s="7">
        <v>29822</v>
      </c>
      <c r="J146" s="24">
        <v>29822</v>
      </c>
      <c r="K146" s="7">
        <v>29822</v>
      </c>
      <c r="L146" s="24">
        <v>29822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  <c r="X146" s="10"/>
      <c r="Y146" s="10"/>
      <c r="Z146" s="10"/>
    </row>
    <row r="147" spans="1:26" ht="45.75" thickBot="1" x14ac:dyDescent="0.3">
      <c r="A147" s="7" t="s">
        <v>53</v>
      </c>
      <c r="B147" s="6" t="s">
        <v>221</v>
      </c>
      <c r="C147" s="7" t="s">
        <v>48</v>
      </c>
      <c r="D147" s="7">
        <v>5000</v>
      </c>
      <c r="E147" s="7">
        <v>0</v>
      </c>
      <c r="F147" s="7">
        <f t="shared" si="183"/>
        <v>5000</v>
      </c>
      <c r="G147" s="7">
        <f t="shared" si="184"/>
        <v>0</v>
      </c>
      <c r="H147" s="7" t="s">
        <v>222</v>
      </c>
      <c r="I147" s="7">
        <v>5000</v>
      </c>
      <c r="J147" s="24">
        <v>5000</v>
      </c>
      <c r="K147" s="7">
        <v>0</v>
      </c>
      <c r="L147" s="24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  <c r="X147" s="10"/>
      <c r="Y147" s="10"/>
      <c r="Z147" s="10"/>
    </row>
    <row r="148" spans="1:26" ht="51.75" customHeight="1" thickBot="1" x14ac:dyDescent="0.3">
      <c r="A148" s="7" t="s">
        <v>60</v>
      </c>
      <c r="B148" s="6" t="s">
        <v>223</v>
      </c>
      <c r="C148" s="7" t="s">
        <v>30</v>
      </c>
      <c r="D148" s="7">
        <v>241190</v>
      </c>
      <c r="E148" s="7">
        <v>11190</v>
      </c>
      <c r="F148" s="7">
        <f t="shared" si="183"/>
        <v>230000</v>
      </c>
      <c r="G148" s="7">
        <f t="shared" si="184"/>
        <v>167715</v>
      </c>
      <c r="H148" s="7" t="s">
        <v>224</v>
      </c>
      <c r="I148" s="7">
        <v>230000</v>
      </c>
      <c r="J148" s="24">
        <v>230000</v>
      </c>
      <c r="K148" s="7">
        <v>167715</v>
      </c>
      <c r="L148" s="24">
        <v>167715</v>
      </c>
      <c r="M148" s="7"/>
      <c r="N148" s="7">
        <v>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  <c r="X148" s="10"/>
      <c r="Y148" s="10"/>
      <c r="Z148" s="10"/>
    </row>
    <row r="149" spans="1:26" ht="15.75" thickBot="1" x14ac:dyDescent="0.3">
      <c r="A149" s="2" t="s">
        <v>145</v>
      </c>
      <c r="B149" s="2" t="s">
        <v>146</v>
      </c>
      <c r="C149" s="2"/>
      <c r="D149" s="2">
        <f t="shared" ref="D149:G149" si="185">D150</f>
        <v>5000</v>
      </c>
      <c r="E149" s="2">
        <f t="shared" si="185"/>
        <v>0</v>
      </c>
      <c r="F149" s="2">
        <f t="shared" si="185"/>
        <v>0</v>
      </c>
      <c r="G149" s="2">
        <f t="shared" si="185"/>
        <v>5000</v>
      </c>
      <c r="H149" s="2"/>
      <c r="I149" s="2">
        <f>I150</f>
        <v>0</v>
      </c>
      <c r="J149" s="23">
        <f t="shared" ref="J149:Q149" si="186">J150</f>
        <v>0</v>
      </c>
      <c r="K149" s="2">
        <f t="shared" si="186"/>
        <v>0</v>
      </c>
      <c r="L149" s="23">
        <f t="shared" si="186"/>
        <v>0</v>
      </c>
      <c r="M149" s="2"/>
      <c r="N149" s="23">
        <f t="shared" si="186"/>
        <v>0</v>
      </c>
      <c r="O149" s="23">
        <f t="shared" si="186"/>
        <v>0</v>
      </c>
      <c r="P149" s="23">
        <f t="shared" si="186"/>
        <v>0</v>
      </c>
      <c r="Q149" s="23">
        <f t="shared" si="186"/>
        <v>5000</v>
      </c>
      <c r="R149" s="2"/>
      <c r="S149" s="23">
        <f t="shared" ref="S149:U149" si="187">S150</f>
        <v>0</v>
      </c>
      <c r="T149" s="2">
        <f t="shared" si="187"/>
        <v>0</v>
      </c>
      <c r="U149" s="23">
        <f t="shared" si="187"/>
        <v>0</v>
      </c>
      <c r="V149" s="23">
        <f t="shared" ref="V149:W149" si="188">V150</f>
        <v>0</v>
      </c>
      <c r="W149" s="23">
        <f t="shared" si="188"/>
        <v>0</v>
      </c>
      <c r="X149" s="10"/>
      <c r="Y149" s="10"/>
      <c r="Z149" s="10"/>
    </row>
    <row r="150" spans="1:26" ht="78" customHeight="1" thickBot="1" x14ac:dyDescent="0.3">
      <c r="A150" s="7" t="s">
        <v>51</v>
      </c>
      <c r="B150" s="14" t="s">
        <v>225</v>
      </c>
      <c r="C150" s="7" t="s">
        <v>48</v>
      </c>
      <c r="D150" s="7">
        <v>5000</v>
      </c>
      <c r="E150" s="7">
        <v>0</v>
      </c>
      <c r="F150" s="7">
        <f t="shared" ref="F150" si="189">I150+N150+P150+S150+V150</f>
        <v>0</v>
      </c>
      <c r="G150" s="7">
        <f t="shared" ref="G150" si="190">K150+O150+Q150+T150+W150</f>
        <v>5000</v>
      </c>
      <c r="H150" s="7"/>
      <c r="I150" s="7">
        <v>0</v>
      </c>
      <c r="J150" s="24">
        <v>0</v>
      </c>
      <c r="K150" s="7">
        <v>0</v>
      </c>
      <c r="L150" s="24">
        <v>0</v>
      </c>
      <c r="M150" s="7"/>
      <c r="N150" s="7">
        <v>0</v>
      </c>
      <c r="O150" s="7">
        <v>0</v>
      </c>
      <c r="P150" s="16">
        <v>0</v>
      </c>
      <c r="Q150" s="16">
        <v>5000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  <c r="X150" s="10"/>
      <c r="Y150" s="10"/>
      <c r="Z150" s="10"/>
    </row>
    <row r="151" spans="1:26" ht="30.75" thickBot="1" x14ac:dyDescent="0.3">
      <c r="A151" s="3" t="s">
        <v>74</v>
      </c>
      <c r="B151" s="3" t="s">
        <v>75</v>
      </c>
      <c r="C151" s="3"/>
      <c r="D151" s="23">
        <f t="shared" ref="D151:D152" si="191">D152</f>
        <v>12780</v>
      </c>
      <c r="E151" s="3">
        <v>0</v>
      </c>
      <c r="F151" s="23">
        <f t="shared" ref="F151:G152" si="192">F152</f>
        <v>12780</v>
      </c>
      <c r="G151" s="23">
        <f t="shared" si="192"/>
        <v>12780</v>
      </c>
      <c r="H151" s="3"/>
      <c r="I151" s="3">
        <f>I152</f>
        <v>12780</v>
      </c>
      <c r="J151" s="23">
        <f t="shared" ref="J151:Q152" si="193">J152</f>
        <v>12780</v>
      </c>
      <c r="K151" s="3">
        <f t="shared" si="193"/>
        <v>12780</v>
      </c>
      <c r="L151" s="23">
        <f t="shared" si="193"/>
        <v>12780</v>
      </c>
      <c r="M151" s="3"/>
      <c r="N151" s="23">
        <f t="shared" si="193"/>
        <v>0</v>
      </c>
      <c r="O151" s="23">
        <f t="shared" si="193"/>
        <v>0</v>
      </c>
      <c r="P151" s="23">
        <f t="shared" si="193"/>
        <v>0</v>
      </c>
      <c r="Q151" s="23">
        <f t="shared" si="193"/>
        <v>0</v>
      </c>
      <c r="R151" s="3"/>
      <c r="S151" s="23">
        <f t="shared" ref="S151:T152" si="194">S152</f>
        <v>0</v>
      </c>
      <c r="T151" s="23">
        <f t="shared" si="194"/>
        <v>0</v>
      </c>
      <c r="U151" s="3"/>
      <c r="V151" s="23">
        <f t="shared" ref="V151:W152" si="195">V152</f>
        <v>0</v>
      </c>
      <c r="W151" s="23">
        <f t="shared" si="195"/>
        <v>0</v>
      </c>
      <c r="X151" s="10"/>
      <c r="Y151" s="10"/>
      <c r="Z151" s="10"/>
    </row>
    <row r="152" spans="1:26" ht="45.75" thickBot="1" x14ac:dyDescent="0.3">
      <c r="A152" s="2" t="s">
        <v>110</v>
      </c>
      <c r="B152" s="2" t="s">
        <v>111</v>
      </c>
      <c r="C152" s="2"/>
      <c r="D152" s="23">
        <f t="shared" si="191"/>
        <v>12780</v>
      </c>
      <c r="E152" s="2">
        <v>0</v>
      </c>
      <c r="F152" s="23">
        <f t="shared" si="192"/>
        <v>12780</v>
      </c>
      <c r="G152" s="23">
        <f t="shared" si="192"/>
        <v>12780</v>
      </c>
      <c r="H152" s="2"/>
      <c r="I152" s="2">
        <f>I153</f>
        <v>12780</v>
      </c>
      <c r="J152" s="23">
        <f t="shared" si="193"/>
        <v>12780</v>
      </c>
      <c r="K152" s="2">
        <f t="shared" si="193"/>
        <v>12780</v>
      </c>
      <c r="L152" s="23">
        <f t="shared" si="193"/>
        <v>12780</v>
      </c>
      <c r="M152" s="2"/>
      <c r="N152" s="23">
        <f t="shared" si="193"/>
        <v>0</v>
      </c>
      <c r="O152" s="23">
        <f t="shared" si="193"/>
        <v>0</v>
      </c>
      <c r="P152" s="23">
        <f t="shared" si="193"/>
        <v>0</v>
      </c>
      <c r="Q152" s="23">
        <f t="shared" si="193"/>
        <v>0</v>
      </c>
      <c r="R152" s="2"/>
      <c r="S152" s="23">
        <f t="shared" si="194"/>
        <v>0</v>
      </c>
      <c r="T152" s="23">
        <f t="shared" si="194"/>
        <v>0</v>
      </c>
      <c r="U152" s="2"/>
      <c r="V152" s="23">
        <f t="shared" si="195"/>
        <v>0</v>
      </c>
      <c r="W152" s="23">
        <f t="shared" si="195"/>
        <v>0</v>
      </c>
      <c r="X152" s="10"/>
      <c r="Y152" s="10"/>
      <c r="Z152" s="10"/>
    </row>
    <row r="153" spans="1:26" ht="90.75" thickBot="1" x14ac:dyDescent="0.3">
      <c r="A153" s="7" t="s">
        <v>79</v>
      </c>
      <c r="B153" s="6" t="s">
        <v>226</v>
      </c>
      <c r="C153" s="7" t="s">
        <v>48</v>
      </c>
      <c r="D153" s="7">
        <v>12780</v>
      </c>
      <c r="E153" s="7">
        <v>0</v>
      </c>
      <c r="F153" s="7">
        <f t="shared" ref="F153" si="196">I153+N153+P153+S153+V153</f>
        <v>12780</v>
      </c>
      <c r="G153" s="7">
        <f t="shared" ref="G153" si="197">K153+O153+Q153+T153+W153</f>
        <v>12780</v>
      </c>
      <c r="H153" s="7" t="s">
        <v>227</v>
      </c>
      <c r="I153" s="7">
        <v>12780</v>
      </c>
      <c r="J153" s="24">
        <v>12780</v>
      </c>
      <c r="K153" s="7">
        <v>12780</v>
      </c>
      <c r="L153" s="24">
        <v>12780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  <c r="X153" s="10"/>
      <c r="Y153" s="10"/>
      <c r="Z153" s="10"/>
    </row>
    <row r="154" spans="1:26" ht="30.75" thickBot="1" x14ac:dyDescent="0.3">
      <c r="A154" s="18" t="s">
        <v>87</v>
      </c>
      <c r="B154" s="18" t="s">
        <v>88</v>
      </c>
      <c r="C154" s="17"/>
      <c r="D154" s="17"/>
      <c r="E154" s="17"/>
      <c r="F154" s="17"/>
      <c r="G154" s="17"/>
      <c r="H154" s="17"/>
      <c r="I154" s="17">
        <f>I155</f>
        <v>5460</v>
      </c>
      <c r="J154" s="25">
        <f t="shared" ref="J154:Q155" si="198">J155</f>
        <v>5460</v>
      </c>
      <c r="K154" s="17">
        <f t="shared" si="198"/>
        <v>8400</v>
      </c>
      <c r="L154" s="25">
        <f t="shared" si="198"/>
        <v>8400</v>
      </c>
      <c r="M154" s="17"/>
      <c r="N154" s="25">
        <f t="shared" si="198"/>
        <v>0</v>
      </c>
      <c r="O154" s="25">
        <f t="shared" si="198"/>
        <v>0</v>
      </c>
      <c r="P154" s="25">
        <f t="shared" si="198"/>
        <v>0</v>
      </c>
      <c r="Q154" s="25">
        <f t="shared" si="198"/>
        <v>0</v>
      </c>
      <c r="R154" s="17"/>
      <c r="S154" s="25">
        <f t="shared" ref="S154:T155" si="199">S155</f>
        <v>0</v>
      </c>
      <c r="T154" s="25">
        <f t="shared" si="199"/>
        <v>0</v>
      </c>
      <c r="U154" s="17"/>
      <c r="V154" s="25">
        <f t="shared" ref="V154:W155" si="200">V155</f>
        <v>0</v>
      </c>
      <c r="W154" s="25">
        <f t="shared" si="200"/>
        <v>0</v>
      </c>
      <c r="X154" s="10"/>
      <c r="Y154" s="10"/>
      <c r="Z154" s="10"/>
    </row>
    <row r="155" spans="1:26" ht="30.75" thickBot="1" x14ac:dyDescent="0.3">
      <c r="A155" s="2" t="s">
        <v>197</v>
      </c>
      <c r="B155" s="2" t="s">
        <v>198</v>
      </c>
      <c r="C155" s="17"/>
      <c r="D155" s="17"/>
      <c r="E155" s="17"/>
      <c r="F155" s="17"/>
      <c r="G155" s="17"/>
      <c r="H155" s="17"/>
      <c r="I155" s="17">
        <f>I156</f>
        <v>5460</v>
      </c>
      <c r="J155" s="25">
        <f>J156</f>
        <v>5460</v>
      </c>
      <c r="K155" s="17">
        <f>K156</f>
        <v>8400</v>
      </c>
      <c r="L155" s="25">
        <f>L156</f>
        <v>8400</v>
      </c>
      <c r="M155" s="17"/>
      <c r="N155" s="25">
        <f t="shared" si="198"/>
        <v>0</v>
      </c>
      <c r="O155" s="25">
        <f t="shared" si="198"/>
        <v>0</v>
      </c>
      <c r="P155" s="25">
        <f t="shared" si="198"/>
        <v>0</v>
      </c>
      <c r="Q155" s="25">
        <f t="shared" si="198"/>
        <v>0</v>
      </c>
      <c r="R155" s="17"/>
      <c r="S155" s="25">
        <f t="shared" si="199"/>
        <v>0</v>
      </c>
      <c r="T155" s="25">
        <f t="shared" si="199"/>
        <v>0</v>
      </c>
      <c r="U155" s="17"/>
      <c r="V155" s="25">
        <f t="shared" si="200"/>
        <v>0</v>
      </c>
      <c r="W155" s="25">
        <f t="shared" si="200"/>
        <v>0</v>
      </c>
      <c r="X155" s="10"/>
      <c r="Y155" s="10"/>
      <c r="Z155" s="10"/>
    </row>
    <row r="156" spans="1:26" s="11" customFormat="1" ht="15.75" thickBot="1" x14ac:dyDescent="0.3">
      <c r="A156" s="4"/>
      <c r="B156" s="4" t="s">
        <v>45</v>
      </c>
      <c r="C156" s="4"/>
      <c r="D156" s="4">
        <f t="shared" ref="D156:G156" si="201">D157+D158</f>
        <v>465757</v>
      </c>
      <c r="E156" s="4">
        <f t="shared" si="201"/>
        <v>0</v>
      </c>
      <c r="F156" s="4">
        <f t="shared" si="201"/>
        <v>5460</v>
      </c>
      <c r="G156" s="4">
        <f t="shared" si="201"/>
        <v>8400</v>
      </c>
      <c r="H156" s="4"/>
      <c r="I156" s="4">
        <f>I157+I158</f>
        <v>5460</v>
      </c>
      <c r="J156" s="4">
        <f>J157+J158</f>
        <v>5460</v>
      </c>
      <c r="K156" s="4">
        <f>K157+K158</f>
        <v>8400</v>
      </c>
      <c r="L156" s="4">
        <f>L157+L158</f>
        <v>8400</v>
      </c>
      <c r="M156" s="4"/>
      <c r="N156" s="4">
        <f t="shared" ref="N156:Q156" si="202">N157+N158</f>
        <v>0</v>
      </c>
      <c r="O156" s="4">
        <f t="shared" si="202"/>
        <v>0</v>
      </c>
      <c r="P156" s="4">
        <f t="shared" si="202"/>
        <v>0</v>
      </c>
      <c r="Q156" s="4">
        <f t="shared" si="202"/>
        <v>0</v>
      </c>
      <c r="R156" s="4"/>
      <c r="S156" s="4">
        <f t="shared" ref="S156:T156" si="203">S157+S158</f>
        <v>0</v>
      </c>
      <c r="T156" s="4">
        <f t="shared" si="203"/>
        <v>0</v>
      </c>
      <c r="U156" s="4"/>
      <c r="V156" s="4">
        <f t="shared" ref="V156:W156" si="204">V157+V158</f>
        <v>0</v>
      </c>
      <c r="W156" s="4">
        <f t="shared" si="204"/>
        <v>0</v>
      </c>
      <c r="X156" s="10"/>
      <c r="Y156" s="10"/>
      <c r="Z156" s="10"/>
    </row>
    <row r="157" spans="1:26" ht="120.75" thickBot="1" x14ac:dyDescent="0.3">
      <c r="A157" s="7" t="s">
        <v>89</v>
      </c>
      <c r="B157" s="6" t="s">
        <v>94</v>
      </c>
      <c r="C157" s="7" t="s">
        <v>48</v>
      </c>
      <c r="D157" s="7">
        <v>5460</v>
      </c>
      <c r="E157" s="7">
        <v>0</v>
      </c>
      <c r="F157" s="7">
        <f t="shared" ref="F157:F158" si="205">I157+N157+P157+S157+V157</f>
        <v>5460</v>
      </c>
      <c r="G157" s="7">
        <f t="shared" ref="G157:G158" si="206">K157+O157+Q157+T157+W157</f>
        <v>7920</v>
      </c>
      <c r="H157" s="7" t="s">
        <v>95</v>
      </c>
      <c r="I157" s="7">
        <v>5460</v>
      </c>
      <c r="J157" s="24">
        <v>5460</v>
      </c>
      <c r="K157" s="7">
        <v>7920</v>
      </c>
      <c r="L157" s="24">
        <v>7920</v>
      </c>
      <c r="M157" s="7"/>
      <c r="N157" s="7">
        <v>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  <c r="X157" s="10"/>
      <c r="Y157" s="10"/>
      <c r="Z157" s="10"/>
    </row>
    <row r="158" spans="1:26" ht="90.75" thickBot="1" x14ac:dyDescent="0.3">
      <c r="A158" s="19"/>
      <c r="B158" s="6" t="s">
        <v>265</v>
      </c>
      <c r="C158" s="7" t="s">
        <v>48</v>
      </c>
      <c r="D158" s="17">
        <v>460297</v>
      </c>
      <c r="E158" s="17"/>
      <c r="F158" s="7">
        <f t="shared" si="205"/>
        <v>0</v>
      </c>
      <c r="G158" s="7">
        <f t="shared" si="206"/>
        <v>480</v>
      </c>
      <c r="H158" s="17"/>
      <c r="I158" s="17">
        <v>0</v>
      </c>
      <c r="J158" s="25">
        <v>0</v>
      </c>
      <c r="K158" s="20">
        <v>480</v>
      </c>
      <c r="L158" s="27">
        <v>480</v>
      </c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0"/>
      <c r="Y158" s="10"/>
      <c r="Z158" s="10"/>
    </row>
    <row r="159" spans="1:26" ht="30.75" thickBot="1" x14ac:dyDescent="0.3">
      <c r="A159" s="1" t="s">
        <v>228</v>
      </c>
      <c r="B159" s="1" t="s">
        <v>229</v>
      </c>
      <c r="C159" s="1"/>
      <c r="D159" s="23">
        <f t="shared" ref="D159:G161" si="207">D160</f>
        <v>1450</v>
      </c>
      <c r="E159" s="23">
        <f t="shared" si="207"/>
        <v>0</v>
      </c>
      <c r="F159" s="23">
        <f t="shared" si="207"/>
        <v>1450</v>
      </c>
      <c r="G159" s="23">
        <f t="shared" si="207"/>
        <v>1450</v>
      </c>
      <c r="H159" s="1"/>
      <c r="I159" s="1">
        <f>I160</f>
        <v>1450</v>
      </c>
      <c r="J159" s="23">
        <f t="shared" ref="J159:L161" si="208">J160</f>
        <v>1450</v>
      </c>
      <c r="K159" s="1">
        <f t="shared" si="208"/>
        <v>1450</v>
      </c>
      <c r="L159" s="23">
        <f t="shared" si="208"/>
        <v>1450</v>
      </c>
      <c r="M159" s="1"/>
      <c r="N159" s="1">
        <v>0</v>
      </c>
      <c r="O159" s="1">
        <v>0</v>
      </c>
      <c r="P159" s="1">
        <v>0</v>
      </c>
      <c r="Q159" s="1">
        <v>0</v>
      </c>
      <c r="R159" s="1"/>
      <c r="S159" s="23">
        <f t="shared" ref="S159:T161" si="209">S160</f>
        <v>0</v>
      </c>
      <c r="T159" s="23">
        <f t="shared" si="209"/>
        <v>0</v>
      </c>
      <c r="U159" s="1"/>
      <c r="V159" s="23">
        <f t="shared" ref="V159:W161" si="210">V160</f>
        <v>0</v>
      </c>
      <c r="W159" s="23">
        <f t="shared" si="210"/>
        <v>0</v>
      </c>
      <c r="X159" s="10"/>
      <c r="Y159" s="10"/>
      <c r="Z159" s="10"/>
    </row>
    <row r="160" spans="1:26" ht="60.75" thickBot="1" x14ac:dyDescent="0.3">
      <c r="A160" s="3" t="s">
        <v>49</v>
      </c>
      <c r="B160" s="3" t="s">
        <v>50</v>
      </c>
      <c r="C160" s="3"/>
      <c r="D160" s="23">
        <f t="shared" si="207"/>
        <v>1450</v>
      </c>
      <c r="E160" s="23">
        <f t="shared" si="207"/>
        <v>0</v>
      </c>
      <c r="F160" s="23">
        <f t="shared" si="207"/>
        <v>1450</v>
      </c>
      <c r="G160" s="23">
        <f t="shared" si="207"/>
        <v>1450</v>
      </c>
      <c r="H160" s="3"/>
      <c r="I160" s="3">
        <f>I161</f>
        <v>1450</v>
      </c>
      <c r="J160" s="23">
        <f t="shared" si="208"/>
        <v>1450</v>
      </c>
      <c r="K160" s="3">
        <f t="shared" si="208"/>
        <v>1450</v>
      </c>
      <c r="L160" s="23">
        <f t="shared" si="208"/>
        <v>1450</v>
      </c>
      <c r="M160" s="3"/>
      <c r="N160" s="3">
        <v>0</v>
      </c>
      <c r="O160" s="3">
        <v>0</v>
      </c>
      <c r="P160" s="3">
        <v>0</v>
      </c>
      <c r="Q160" s="3">
        <v>0</v>
      </c>
      <c r="R160" s="3"/>
      <c r="S160" s="23">
        <f t="shared" si="209"/>
        <v>0</v>
      </c>
      <c r="T160" s="23">
        <f t="shared" si="209"/>
        <v>0</v>
      </c>
      <c r="U160" s="3"/>
      <c r="V160" s="23">
        <f t="shared" si="210"/>
        <v>0</v>
      </c>
      <c r="W160" s="23">
        <f t="shared" si="210"/>
        <v>0</v>
      </c>
      <c r="X160" s="10"/>
      <c r="Y160" s="10"/>
      <c r="Z160" s="10"/>
    </row>
    <row r="161" spans="1:26" ht="45.75" thickBot="1" x14ac:dyDescent="0.3">
      <c r="A161" s="2" t="s">
        <v>230</v>
      </c>
      <c r="B161" s="2" t="s">
        <v>231</v>
      </c>
      <c r="C161" s="2"/>
      <c r="D161" s="23">
        <f t="shared" si="207"/>
        <v>1450</v>
      </c>
      <c r="E161" s="23">
        <f t="shared" si="207"/>
        <v>0</v>
      </c>
      <c r="F161" s="23">
        <f t="shared" si="207"/>
        <v>1450</v>
      </c>
      <c r="G161" s="23">
        <f t="shared" si="207"/>
        <v>1450</v>
      </c>
      <c r="H161" s="2"/>
      <c r="I161" s="2">
        <f>I162</f>
        <v>1450</v>
      </c>
      <c r="J161" s="23">
        <f t="shared" si="208"/>
        <v>1450</v>
      </c>
      <c r="K161" s="2">
        <f t="shared" si="208"/>
        <v>1450</v>
      </c>
      <c r="L161" s="23">
        <f t="shared" si="208"/>
        <v>1450</v>
      </c>
      <c r="M161" s="2"/>
      <c r="N161" s="2">
        <v>0</v>
      </c>
      <c r="O161" s="2">
        <v>0</v>
      </c>
      <c r="P161" s="2">
        <v>0</v>
      </c>
      <c r="Q161" s="2">
        <v>0</v>
      </c>
      <c r="R161" s="2"/>
      <c r="S161" s="23">
        <f t="shared" si="209"/>
        <v>0</v>
      </c>
      <c r="T161" s="23">
        <f t="shared" si="209"/>
        <v>0</v>
      </c>
      <c r="U161" s="2"/>
      <c r="V161" s="23">
        <f t="shared" si="210"/>
        <v>0</v>
      </c>
      <c r="W161" s="23">
        <f t="shared" si="210"/>
        <v>0</v>
      </c>
      <c r="X161" s="10"/>
      <c r="Y161" s="10"/>
      <c r="Z161" s="10"/>
    </row>
    <row r="162" spans="1:26" ht="75.75" thickBot="1" x14ac:dyDescent="0.3">
      <c r="A162" s="7" t="s">
        <v>51</v>
      </c>
      <c r="B162" s="6" t="s">
        <v>232</v>
      </c>
      <c r="C162" s="7" t="s">
        <v>48</v>
      </c>
      <c r="D162" s="7">
        <v>1450</v>
      </c>
      <c r="E162" s="7">
        <v>0</v>
      </c>
      <c r="F162" s="7">
        <f t="shared" ref="F162" si="211">I162+N162+P162+S162+V162</f>
        <v>1450</v>
      </c>
      <c r="G162" s="7">
        <f t="shared" ref="G162" si="212">K162+O162+Q162+T162+W162</f>
        <v>1450</v>
      </c>
      <c r="H162" s="7" t="s">
        <v>233</v>
      </c>
      <c r="I162" s="7">
        <v>1450</v>
      </c>
      <c r="J162" s="24">
        <v>1450</v>
      </c>
      <c r="K162" s="7">
        <v>1450</v>
      </c>
      <c r="L162" s="24">
        <v>1450</v>
      </c>
      <c r="M162" s="7"/>
      <c r="N162" s="7">
        <v>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  <c r="X162" s="10"/>
      <c r="Y162" s="10"/>
      <c r="Z162" s="10"/>
    </row>
    <row r="163" spans="1:26" ht="15.75" thickBot="1" x14ac:dyDescent="0.3">
      <c r="A163" s="1" t="s">
        <v>234</v>
      </c>
      <c r="B163" s="1" t="s">
        <v>235</v>
      </c>
      <c r="C163" s="1"/>
      <c r="D163" s="1">
        <v>0</v>
      </c>
      <c r="E163" s="1">
        <v>0</v>
      </c>
      <c r="F163" s="1">
        <v>0</v>
      </c>
      <c r="G163" s="1">
        <v>0</v>
      </c>
      <c r="H163" s="1"/>
      <c r="I163" s="1">
        <v>0</v>
      </c>
      <c r="J163" s="23">
        <v>0</v>
      </c>
      <c r="K163" s="1">
        <v>0</v>
      </c>
      <c r="L163" s="23">
        <v>0</v>
      </c>
      <c r="M163" s="1"/>
      <c r="N163" s="1">
        <v>0</v>
      </c>
      <c r="O163" s="1">
        <v>0</v>
      </c>
      <c r="P163" s="1">
        <v>0</v>
      </c>
      <c r="Q163" s="1">
        <v>0</v>
      </c>
      <c r="R163" s="1"/>
      <c r="S163" s="1">
        <v>0</v>
      </c>
      <c r="T163" s="1">
        <v>0</v>
      </c>
      <c r="U163" s="1"/>
      <c r="V163" s="1">
        <v>0</v>
      </c>
      <c r="W163" s="1">
        <v>0</v>
      </c>
      <c r="X163" s="10"/>
      <c r="Y163" s="10"/>
    </row>
    <row r="164" spans="1:26" ht="15.75" thickBot="1" x14ac:dyDescent="0.3">
      <c r="A164" s="1" t="s">
        <v>236</v>
      </c>
      <c r="B164" s="1" t="s">
        <v>237</v>
      </c>
      <c r="C164" s="1"/>
      <c r="D164" s="1">
        <v>0</v>
      </c>
      <c r="E164" s="1">
        <v>0</v>
      </c>
      <c r="F164" s="1">
        <v>0</v>
      </c>
      <c r="G164" s="1">
        <v>0</v>
      </c>
      <c r="H164" s="1"/>
      <c r="I164" s="1">
        <v>0</v>
      </c>
      <c r="J164" s="23">
        <v>0</v>
      </c>
      <c r="K164" s="1">
        <v>0</v>
      </c>
      <c r="L164" s="23">
        <v>0</v>
      </c>
      <c r="M164" s="1"/>
      <c r="N164" s="1">
        <v>0</v>
      </c>
      <c r="O164" s="1">
        <v>0</v>
      </c>
      <c r="P164" s="1">
        <v>0</v>
      </c>
      <c r="Q164" s="1">
        <v>0</v>
      </c>
      <c r="R164" s="1"/>
      <c r="S164" s="1">
        <v>0</v>
      </c>
      <c r="T164" s="1">
        <v>0</v>
      </c>
      <c r="U164" s="1"/>
      <c r="V164" s="1">
        <v>0</v>
      </c>
      <c r="W164" s="1">
        <v>0</v>
      </c>
      <c r="X164" s="10"/>
      <c r="Y164" s="10"/>
    </row>
    <row r="165" spans="1:26" ht="30.75" thickBot="1" x14ac:dyDescent="0.3">
      <c r="A165" s="1" t="s">
        <v>238</v>
      </c>
      <c r="B165" s="1" t="s">
        <v>239</v>
      </c>
      <c r="C165" s="1"/>
      <c r="D165" s="1">
        <v>0</v>
      </c>
      <c r="E165" s="1">
        <v>0</v>
      </c>
      <c r="F165" s="1">
        <v>0</v>
      </c>
      <c r="G165" s="1">
        <v>0</v>
      </c>
      <c r="H165" s="1"/>
      <c r="I165" s="1">
        <v>0</v>
      </c>
      <c r="J165" s="23">
        <v>0</v>
      </c>
      <c r="K165" s="1">
        <v>0</v>
      </c>
      <c r="L165" s="23">
        <v>0</v>
      </c>
      <c r="M165" s="1"/>
      <c r="N165" s="1">
        <v>0</v>
      </c>
      <c r="O165" s="1">
        <v>0</v>
      </c>
      <c r="P165" s="1">
        <v>0</v>
      </c>
      <c r="Q165" s="1">
        <v>0</v>
      </c>
      <c r="R165" s="1"/>
      <c r="S165" s="1">
        <v>0</v>
      </c>
      <c r="T165" s="1">
        <v>0</v>
      </c>
      <c r="U165" s="1"/>
      <c r="V165" s="1">
        <v>0</v>
      </c>
      <c r="W165" s="1">
        <v>0</v>
      </c>
      <c r="X165" s="10"/>
      <c r="Y165" s="10"/>
    </row>
    <row r="166" spans="1:26" ht="45.75" thickBot="1" x14ac:dyDescent="0.3">
      <c r="A166" s="1" t="s">
        <v>240</v>
      </c>
      <c r="B166" s="1" t="s">
        <v>241</v>
      </c>
      <c r="C166" s="1"/>
      <c r="D166" s="1">
        <v>0</v>
      </c>
      <c r="E166" s="1">
        <v>0</v>
      </c>
      <c r="F166" s="1">
        <v>0</v>
      </c>
      <c r="G166" s="1">
        <v>0</v>
      </c>
      <c r="H166" s="1"/>
      <c r="I166" s="1">
        <v>0</v>
      </c>
      <c r="J166" s="23">
        <v>0</v>
      </c>
      <c r="K166" s="1">
        <v>0</v>
      </c>
      <c r="L166" s="23">
        <v>0</v>
      </c>
      <c r="M166" s="1"/>
      <c r="N166" s="1">
        <v>0</v>
      </c>
      <c r="O166" s="1">
        <v>0</v>
      </c>
      <c r="P166" s="1">
        <v>0</v>
      </c>
      <c r="Q166" s="1">
        <v>0</v>
      </c>
      <c r="R166" s="1"/>
      <c r="S166" s="1">
        <v>0</v>
      </c>
      <c r="T166" s="1">
        <v>0</v>
      </c>
      <c r="U166" s="1"/>
      <c r="V166" s="1">
        <v>0</v>
      </c>
      <c r="W166" s="1">
        <v>0</v>
      </c>
      <c r="X166" s="10"/>
      <c r="Y166" s="10"/>
    </row>
    <row r="167" spans="1:26" ht="30.75" thickBot="1" x14ac:dyDescent="0.3">
      <c r="A167" s="1" t="s">
        <v>242</v>
      </c>
      <c r="B167" s="1" t="s">
        <v>243</v>
      </c>
      <c r="C167" s="1"/>
      <c r="D167" s="1">
        <v>0</v>
      </c>
      <c r="E167" s="1">
        <v>0</v>
      </c>
      <c r="F167" s="1">
        <v>0</v>
      </c>
      <c r="G167" s="1">
        <v>0</v>
      </c>
      <c r="H167" s="1"/>
      <c r="I167" s="1">
        <v>0</v>
      </c>
      <c r="J167" s="23">
        <v>0</v>
      </c>
      <c r="K167" s="1">
        <v>0</v>
      </c>
      <c r="L167" s="23">
        <v>0</v>
      </c>
      <c r="M167" s="1"/>
      <c r="N167" s="1">
        <v>0</v>
      </c>
      <c r="O167" s="1">
        <v>0</v>
      </c>
      <c r="P167" s="1">
        <v>0</v>
      </c>
      <c r="Q167" s="1">
        <v>0</v>
      </c>
      <c r="R167" s="1"/>
      <c r="S167" s="1">
        <v>0</v>
      </c>
      <c r="T167" s="1">
        <v>0</v>
      </c>
      <c r="U167" s="1"/>
      <c r="V167" s="1">
        <v>0</v>
      </c>
      <c r="W167" s="1">
        <v>0</v>
      </c>
      <c r="X167" s="10"/>
      <c r="Y167" s="10"/>
    </row>
    <row r="168" spans="1:26" ht="15.75" thickBot="1" x14ac:dyDescent="0.3">
      <c r="A168" s="1" t="s">
        <v>244</v>
      </c>
      <c r="B168" s="1" t="s">
        <v>245</v>
      </c>
      <c r="C168" s="1"/>
      <c r="D168" s="1">
        <v>0</v>
      </c>
      <c r="E168" s="1">
        <v>0</v>
      </c>
      <c r="F168" s="1">
        <v>0</v>
      </c>
      <c r="G168" s="1">
        <v>0</v>
      </c>
      <c r="H168" s="1"/>
      <c r="I168" s="1">
        <v>0</v>
      </c>
      <c r="J168" s="23">
        <v>0</v>
      </c>
      <c r="K168" s="1">
        <v>0</v>
      </c>
      <c r="L168" s="23">
        <v>0</v>
      </c>
      <c r="M168" s="1"/>
      <c r="N168" s="1">
        <v>0</v>
      </c>
      <c r="O168" s="1">
        <v>0</v>
      </c>
      <c r="P168" s="1">
        <v>0</v>
      </c>
      <c r="Q168" s="1">
        <v>0</v>
      </c>
      <c r="R168" s="1"/>
      <c r="S168" s="1">
        <v>0</v>
      </c>
      <c r="T168" s="1">
        <v>0</v>
      </c>
      <c r="U168" s="1"/>
      <c r="V168" s="1">
        <v>0</v>
      </c>
      <c r="W168" s="1">
        <v>0</v>
      </c>
      <c r="X168" s="10"/>
      <c r="Y168" s="10"/>
    </row>
    <row r="172" spans="1:26" ht="15.75" thickBot="1" x14ac:dyDescent="0.3">
      <c r="C172" s="41" t="s">
        <v>246</v>
      </c>
      <c r="D172" s="41"/>
      <c r="E172" s="41"/>
      <c r="F172" s="41"/>
      <c r="M172" s="41" t="s">
        <v>247</v>
      </c>
      <c r="N172" s="41"/>
      <c r="O172" s="41"/>
      <c r="P172" s="41"/>
      <c r="Q172" s="41"/>
      <c r="R172" s="41"/>
    </row>
    <row r="173" spans="1:26" ht="15.75" thickBot="1" x14ac:dyDescent="0.3">
      <c r="C173" s="52" t="s">
        <v>248</v>
      </c>
      <c r="D173" s="52"/>
      <c r="E173" s="52"/>
      <c r="F173" s="52"/>
      <c r="M173" s="52" t="s">
        <v>249</v>
      </c>
      <c r="N173" s="52"/>
      <c r="O173" s="52"/>
      <c r="P173" s="52"/>
      <c r="Q173" s="52"/>
      <c r="R173" s="52"/>
    </row>
    <row r="174" spans="1:26" ht="15.75" thickBot="1" x14ac:dyDescent="0.3">
      <c r="C174" s="41" t="s">
        <v>250</v>
      </c>
      <c r="D174" s="41"/>
      <c r="E174" s="41"/>
      <c r="F174" s="41"/>
      <c r="M174" s="41" t="s">
        <v>251</v>
      </c>
      <c r="N174" s="41"/>
      <c r="O174" s="41"/>
      <c r="P174" s="41"/>
      <c r="Q174" s="41"/>
      <c r="R174" s="41"/>
    </row>
    <row r="175" spans="1:26" ht="15.75" thickBot="1" x14ac:dyDescent="0.3">
      <c r="C175" s="41" t="s">
        <v>252</v>
      </c>
      <c r="D175" s="41"/>
      <c r="E175" s="41"/>
      <c r="F175" s="41"/>
      <c r="M175" s="41" t="s">
        <v>253</v>
      </c>
      <c r="N175" s="41"/>
      <c r="O175" s="41"/>
      <c r="P175" s="41"/>
      <c r="Q175" s="41"/>
      <c r="R175" s="41"/>
    </row>
    <row r="176" spans="1:26" ht="15.75" thickBot="1" x14ac:dyDescent="0.3">
      <c r="C176" s="43"/>
      <c r="D176" s="43"/>
      <c r="E176" s="43"/>
      <c r="F176" s="43"/>
      <c r="M176" s="43"/>
      <c r="N176" s="43"/>
      <c r="O176" s="43"/>
      <c r="P176" s="43"/>
      <c r="Q176" s="43"/>
      <c r="R176" s="43"/>
    </row>
    <row r="177" spans="3:18" ht="15.75" thickBot="1" x14ac:dyDescent="0.3">
      <c r="C177" s="41" t="s">
        <v>254</v>
      </c>
      <c r="D177" s="41"/>
      <c r="E177" s="41"/>
      <c r="F177" s="41"/>
      <c r="M177" s="41" t="s">
        <v>255</v>
      </c>
      <c r="N177" s="41"/>
      <c r="O177" s="41"/>
      <c r="P177" s="41"/>
      <c r="Q177" s="41"/>
      <c r="R177" s="41"/>
    </row>
    <row r="178" spans="3:18" ht="15.75" thickBot="1" x14ac:dyDescent="0.3">
      <c r="C178" s="52" t="s">
        <v>256</v>
      </c>
      <c r="D178" s="52"/>
      <c r="E178" s="52"/>
      <c r="F178" s="52"/>
      <c r="M178" s="52" t="s">
        <v>248</v>
      </c>
      <c r="N178" s="52"/>
      <c r="O178" s="52"/>
      <c r="P178" s="52"/>
      <c r="Q178" s="52"/>
      <c r="R178" s="52"/>
    </row>
    <row r="179" spans="3:18" ht="15.75" thickBot="1" x14ac:dyDescent="0.3">
      <c r="C179" s="52"/>
      <c r="D179" s="52"/>
      <c r="E179" s="52"/>
      <c r="F179" s="52"/>
      <c r="M179" s="52"/>
      <c r="N179" s="52"/>
      <c r="O179" s="52"/>
      <c r="P179" s="52"/>
      <c r="Q179" s="52"/>
      <c r="R179" s="52"/>
    </row>
    <row r="180" spans="3:18" ht="15.75" thickBot="1" x14ac:dyDescent="0.3">
      <c r="C180" s="41" t="s">
        <v>250</v>
      </c>
      <c r="D180" s="41"/>
      <c r="E180" s="41"/>
      <c r="F180" s="41"/>
      <c r="M180" s="41" t="s">
        <v>257</v>
      </c>
      <c r="N180" s="41"/>
      <c r="O180" s="41"/>
      <c r="P180" s="41"/>
      <c r="Q180" s="41"/>
      <c r="R180" s="41"/>
    </row>
    <row r="181" spans="3:18" ht="15.75" thickBot="1" x14ac:dyDescent="0.3">
      <c r="C181" s="41" t="s">
        <v>252</v>
      </c>
      <c r="D181" s="41"/>
      <c r="E181" s="41"/>
      <c r="F181" s="41"/>
      <c r="M181" s="41" t="s">
        <v>258</v>
      </c>
      <c r="N181" s="41"/>
      <c r="O181" s="41"/>
      <c r="P181" s="41"/>
      <c r="Q181" s="41"/>
      <c r="R181" s="41"/>
    </row>
    <row r="182" spans="3:18" ht="15.75" thickBot="1" x14ac:dyDescent="0.3">
      <c r="C182" s="43"/>
      <c r="D182" s="43"/>
      <c r="E182" s="43"/>
      <c r="F182" s="43"/>
      <c r="M182" s="43"/>
      <c r="N182" s="43"/>
      <c r="O182" s="43"/>
      <c r="P182" s="43"/>
      <c r="Q182" s="43"/>
      <c r="R182" s="43"/>
    </row>
    <row r="183" spans="3:18" ht="15.75" thickBot="1" x14ac:dyDescent="0.3">
      <c r="C183" s="41">
        <v>45939.442471585302</v>
      </c>
      <c r="D183" s="41"/>
      <c r="E183" s="41"/>
      <c r="F183" s="41"/>
      <c r="M183" s="43"/>
      <c r="N183" s="43"/>
      <c r="O183" s="43"/>
      <c r="P183" s="43"/>
      <c r="Q183" s="43"/>
      <c r="R183" s="43"/>
    </row>
    <row r="184" spans="3:18" ht="15.75" thickBot="1" x14ac:dyDescent="0.3">
      <c r="C184" s="52" t="s">
        <v>259</v>
      </c>
      <c r="D184" s="52"/>
      <c r="E184" s="52"/>
      <c r="F184" s="52"/>
      <c r="M184" s="43"/>
      <c r="N184" s="43"/>
      <c r="O184" s="43"/>
      <c r="P184" s="43"/>
      <c r="Q184" s="43"/>
      <c r="R184" s="43"/>
    </row>
  </sheetData>
  <mergeCells count="41">
    <mergeCell ref="C173:F173"/>
    <mergeCell ref="M173:R173"/>
    <mergeCell ref="C175:F175"/>
    <mergeCell ref="M175:R175"/>
    <mergeCell ref="C176:F176"/>
    <mergeCell ref="M176:R176"/>
    <mergeCell ref="C177:F177"/>
    <mergeCell ref="M177:R177"/>
    <mergeCell ref="C184:F184"/>
    <mergeCell ref="M184:R184"/>
    <mergeCell ref="C178:F179"/>
    <mergeCell ref="M178:R179"/>
    <mergeCell ref="C180:F180"/>
    <mergeCell ref="M180:R180"/>
    <mergeCell ref="C181:F181"/>
    <mergeCell ref="M181:R181"/>
    <mergeCell ref="C182:F182"/>
    <mergeCell ref="M182:R182"/>
    <mergeCell ref="C183:F183"/>
    <mergeCell ref="M183:R183"/>
    <mergeCell ref="A5:A8"/>
    <mergeCell ref="B5:B8"/>
    <mergeCell ref="C5:C8"/>
    <mergeCell ref="D5:D8"/>
    <mergeCell ref="E5:E8"/>
    <mergeCell ref="U7:W7"/>
    <mergeCell ref="C174:F174"/>
    <mergeCell ref="M174:R174"/>
    <mergeCell ref="C2:W2"/>
    <mergeCell ref="C3:W3"/>
    <mergeCell ref="F5:F8"/>
    <mergeCell ref="G5:G8"/>
    <mergeCell ref="H5:W6"/>
    <mergeCell ref="H7:L7"/>
    <mergeCell ref="M7:O7"/>
    <mergeCell ref="P7:Q7"/>
    <mergeCell ref="R7:T7"/>
    <mergeCell ref="I10:J10"/>
    <mergeCell ref="K10:L10"/>
    <mergeCell ref="C172:F172"/>
    <mergeCell ref="M172:R172"/>
  </mergeCells>
  <pageMargins left="0.70866141732283472" right="0" top="0.74803149606299213" bottom="0.74803149606299213" header="0.31496062992125984" footer="0.31496062992125984"/>
  <pageSetup paperSize="8" scale="75" fitToHeight="0" orientation="landscape" r:id="rId1"/>
  <colBreaks count="1" manualBreakCount="1">
    <brk id="24" min="1" max="1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Общо</vt:lpstr>
      <vt:lpstr>Общо!Област_печат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UnK</cp:lastModifiedBy>
  <cp:lastPrinted>2025-10-23T12:28:37Z</cp:lastPrinted>
  <dcterms:created xsi:type="dcterms:W3CDTF">2025-10-09T10:37:09Z</dcterms:created>
  <dcterms:modified xsi:type="dcterms:W3CDTF">2025-10-23T12:56:14Z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